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20" windowWidth="19440" windowHeight="11505" tabRatio="896" firstSheet="2" activeTab="10"/>
  </bookViews>
  <sheets>
    <sheet name="Cover Sheet" sheetId="12" r:id="rId1"/>
    <sheet name="Glossary" sheetId="17" r:id="rId2"/>
    <sheet name="1 Volunteers" sheetId="16" r:id="rId3"/>
    <sheet name="2 Bank Accounts" sheetId="13" r:id="rId4"/>
    <sheet name="3 Loans" sheetId="6" r:id="rId5"/>
    <sheet name="4 Property" sheetId="8" r:id="rId6"/>
    <sheet name="5 Third Party" sheetId="4" r:id="rId7"/>
    <sheet name="6a Legacies, Donations &amp; Sundry" sheetId="9" r:id="rId8"/>
    <sheet name="6b Grants &amp; Miscellaneous" sheetId="19" r:id="rId9"/>
    <sheet name="7 Assets &amp; PRR" sheetId="7" r:id="rId10"/>
    <sheet name="8 Analytical Review" sheetId="5" r:id="rId11"/>
    <sheet name="9 Year-End Reconciliation" sheetId="3" r:id="rId12"/>
    <sheet name="Provisional Metrics" sheetId="18" r:id="rId13"/>
    <sheet name="Sheet1" sheetId="20" r:id="rId14"/>
  </sheets>
  <definedNames>
    <definedName name="_xlnm.Print_Area" localSheetId="2">'1 Volunteers'!$A$1:$D$42</definedName>
    <definedName name="_xlnm.Print_Area" localSheetId="3">'2 Bank Accounts'!$A$1:$G$17</definedName>
    <definedName name="_xlnm.Print_Area" localSheetId="4">'3 Loans'!$A$1:$B$11</definedName>
    <definedName name="_xlnm.Print_Area" localSheetId="5">'4 Property'!$A$1:$F$26</definedName>
    <definedName name="_xlnm.Print_Area" localSheetId="6">'5 Third Party'!$A$1:$F$45</definedName>
    <definedName name="_xlnm.Print_Area" localSheetId="7">'6a Legacies, Donations &amp; Sundry'!$A$1:$D$45</definedName>
    <definedName name="_xlnm.Print_Area" localSheetId="8">'6b Grants &amp; Miscellaneous'!$A$1:$D$39</definedName>
    <definedName name="_xlnm.Print_Area" localSheetId="9">'7 Assets &amp; PRR'!$A$1:$D$113</definedName>
    <definedName name="_xlnm.Print_Area" localSheetId="10">'8 Analytical Review'!$A$1:$F$62</definedName>
    <definedName name="_xlnm.Print_Area" localSheetId="11">'9 Year-End Reconciliation'!$A$1:$G$46</definedName>
    <definedName name="_xlnm.Print_Area" localSheetId="0">'Cover Sheet'!$B$2:$L$29</definedName>
    <definedName name="_xlnm.Print_Area" localSheetId="1">Glossary!$A$1:$E$33</definedName>
    <definedName name="_xlnm.Print_Area" localSheetId="12">'Provisional Metrics'!$A$1:$E$52</definedName>
    <definedName name="_xlnm.Print_Titles" localSheetId="7">'6a Legacies, Donations &amp; Sundry'!$1:$4</definedName>
    <definedName name="_xlnm.Print_Titles" localSheetId="8">'6b Grants &amp; Miscellaneous'!$1:$4</definedName>
    <definedName name="_xlnm.Print_Titles" localSheetId="9">'7 Assets &amp; PRR'!$1:$4</definedName>
    <definedName name="_xlnm.Print_Titles" localSheetId="10">'8 Analytical Review'!$1:$4</definedName>
  </definedNames>
  <calcPr calcId="145621" concurrentCalc="0"/>
</workbook>
</file>

<file path=xl/calcChain.xml><?xml version="1.0" encoding="utf-8"?>
<calcChain xmlns="http://schemas.openxmlformats.org/spreadsheetml/2006/main">
  <c r="C39" i="16" l="1"/>
  <c r="B39" i="16"/>
  <c r="F17" i="13"/>
  <c r="E17" i="13"/>
  <c r="E16" i="8"/>
  <c r="D16" i="8"/>
  <c r="F16" i="8"/>
  <c r="D25" i="8"/>
  <c r="D44" i="9"/>
  <c r="D32" i="9"/>
  <c r="D13" i="9"/>
  <c r="D38" i="19"/>
  <c r="D26" i="19"/>
  <c r="D112" i="7"/>
  <c r="D91" i="7"/>
  <c r="D54" i="7"/>
  <c r="A1" i="19"/>
  <c r="F15" i="8"/>
  <c r="F14" i="8"/>
  <c r="F13" i="8"/>
  <c r="F12" i="8"/>
  <c r="F11" i="8"/>
  <c r="F10" i="8"/>
  <c r="D60" i="5"/>
  <c r="E60" i="5"/>
  <c r="D59" i="5"/>
  <c r="E59" i="5"/>
  <c r="D58" i="5"/>
  <c r="E58" i="5"/>
  <c r="D57" i="5"/>
  <c r="E57" i="5"/>
  <c r="D56" i="5"/>
  <c r="E56" i="5"/>
  <c r="D55" i="5"/>
  <c r="E55" i="5"/>
  <c r="D54" i="5"/>
  <c r="E54" i="5"/>
  <c r="D53" i="5"/>
  <c r="E53" i="5"/>
  <c r="D52" i="5"/>
  <c r="E52" i="5"/>
  <c r="D51" i="5"/>
  <c r="E51" i="5"/>
  <c r="D50" i="5"/>
  <c r="E50" i="5"/>
  <c r="D49" i="5"/>
  <c r="E49" i="5"/>
  <c r="D48" i="5"/>
  <c r="E48" i="5"/>
  <c r="D47" i="5"/>
  <c r="E47" i="5"/>
  <c r="D46" i="5"/>
  <c r="E46" i="5"/>
  <c r="D45" i="5"/>
  <c r="E45" i="5"/>
  <c r="D44" i="5"/>
  <c r="E44" i="5"/>
  <c r="D43" i="5"/>
  <c r="E43" i="5"/>
  <c r="D42" i="5"/>
  <c r="E42" i="5"/>
  <c r="D41" i="5"/>
  <c r="E41" i="5"/>
  <c r="D40" i="5"/>
  <c r="E40" i="5"/>
  <c r="D39" i="5"/>
  <c r="E39" i="5"/>
  <c r="D38" i="5"/>
  <c r="E38" i="5"/>
  <c r="D33" i="5"/>
  <c r="E33" i="5"/>
  <c r="D32" i="5"/>
  <c r="E32" i="5"/>
  <c r="D31" i="5"/>
  <c r="E31" i="5"/>
  <c r="D30" i="5"/>
  <c r="E30" i="5"/>
  <c r="D29" i="5"/>
  <c r="E29" i="5"/>
  <c r="D28" i="5"/>
  <c r="E28" i="5"/>
  <c r="D27" i="5"/>
  <c r="E27" i="5"/>
  <c r="D26" i="5"/>
  <c r="E26" i="5"/>
  <c r="D25" i="5"/>
  <c r="E25" i="5"/>
  <c r="D24" i="5"/>
  <c r="E24" i="5"/>
  <c r="D23" i="5"/>
  <c r="E23" i="5"/>
  <c r="D22" i="5"/>
  <c r="E22" i="5"/>
  <c r="D21" i="5"/>
  <c r="E21" i="5"/>
  <c r="D20" i="5"/>
  <c r="E20" i="5"/>
  <c r="D19" i="5"/>
  <c r="E19" i="5"/>
  <c r="D18" i="5"/>
  <c r="E18" i="5"/>
  <c r="C34" i="5"/>
  <c r="F43" i="3"/>
  <c r="F19" i="3"/>
  <c r="D14" i="5"/>
  <c r="E14" i="5"/>
  <c r="D13" i="5"/>
  <c r="E13" i="5"/>
  <c r="D12" i="5"/>
  <c r="E12" i="5"/>
  <c r="D11" i="5"/>
  <c r="E11" i="5"/>
  <c r="D10" i="5"/>
  <c r="E10" i="5"/>
  <c r="D9" i="5"/>
  <c r="E9" i="5"/>
  <c r="D8" i="5"/>
  <c r="E8" i="5"/>
  <c r="B9" i="6"/>
  <c r="A1" i="3"/>
  <c r="A1" i="5"/>
  <c r="A1" i="7"/>
  <c r="A1" i="9"/>
  <c r="D25" i="4"/>
  <c r="C25" i="4"/>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A1" i="16"/>
  <c r="D7" i="16"/>
  <c r="D39" i="16"/>
  <c r="B34" i="5"/>
  <c r="D34" i="5"/>
  <c r="E34" i="5"/>
  <c r="C15" i="5"/>
  <c r="B15" i="5"/>
  <c r="D15" i="5"/>
  <c r="E15" i="5"/>
  <c r="B35" i="5"/>
  <c r="C35" i="5"/>
  <c r="D39" i="18"/>
  <c r="C39" i="18"/>
  <c r="D49" i="18"/>
  <c r="D47" i="18"/>
  <c r="D45" i="18"/>
  <c r="D29" i="18"/>
  <c r="D31" i="18"/>
  <c r="D27" i="18"/>
  <c r="D23" i="18"/>
  <c r="D21" i="18"/>
  <c r="C49" i="18"/>
  <c r="C47" i="18"/>
  <c r="C45" i="18"/>
  <c r="C23" i="18"/>
  <c r="C21" i="18"/>
  <c r="C19" i="18"/>
  <c r="C31" i="18"/>
  <c r="C29" i="18"/>
  <c r="C27" i="18"/>
  <c r="A1" i="18"/>
  <c r="D35" i="5"/>
  <c r="E35" i="5"/>
  <c r="F9" i="8"/>
  <c r="A1" i="13"/>
  <c r="B11" i="12"/>
  <c r="B12" i="12"/>
  <c r="B13" i="12"/>
  <c r="B14" i="12"/>
  <c r="B15" i="12"/>
  <c r="B16" i="12"/>
  <c r="B17" i="12"/>
  <c r="B18" i="12"/>
  <c r="B19" i="12"/>
  <c r="A1" i="6"/>
  <c r="A1" i="8"/>
  <c r="A1" i="4"/>
  <c r="C61" i="5"/>
  <c r="B61" i="5"/>
  <c r="D61" i="5"/>
  <c r="E61" i="5"/>
  <c r="D7" i="5"/>
  <c r="E7" i="5"/>
  <c r="B62" i="5"/>
  <c r="D43" i="18"/>
  <c r="C62" i="5"/>
  <c r="C15" i="18"/>
  <c r="C43" i="18"/>
  <c r="D9" i="18"/>
  <c r="D35" i="18"/>
  <c r="C9" i="18"/>
  <c r="C35" i="18"/>
  <c r="C13" i="18"/>
  <c r="D62" i="5"/>
  <c r="E62" i="5"/>
  <c r="D11" i="18"/>
  <c r="D37" i="18"/>
  <c r="C37" i="18"/>
  <c r="C11" i="18"/>
  <c r="F27" i="3"/>
  <c r="F29" i="3"/>
  <c r="F45" i="3"/>
  <c r="E29" i="4"/>
  <c r="E30" i="4"/>
  <c r="E31" i="4"/>
  <c r="E32" i="4"/>
  <c r="E33" i="4"/>
  <c r="E34" i="4"/>
  <c r="E35" i="4"/>
  <c r="E36" i="4"/>
  <c r="E37" i="4"/>
  <c r="E38" i="4"/>
  <c r="E39" i="4"/>
  <c r="E40" i="4"/>
  <c r="E41" i="4"/>
  <c r="E42" i="4"/>
  <c r="E28" i="4"/>
  <c r="E24" i="4"/>
  <c r="E23" i="4"/>
  <c r="E22" i="4"/>
  <c r="E21" i="4"/>
  <c r="E20" i="4"/>
  <c r="E19" i="4"/>
  <c r="E18" i="4"/>
  <c r="E17" i="4"/>
  <c r="E16" i="4"/>
  <c r="E15" i="4"/>
  <c r="E14" i="4"/>
  <c r="E13" i="4"/>
  <c r="E12" i="4"/>
  <c r="E11" i="4"/>
  <c r="E10" i="4"/>
  <c r="E9" i="4"/>
  <c r="E8" i="4"/>
  <c r="B25" i="4"/>
  <c r="D43" i="4"/>
  <c r="D44" i="4"/>
  <c r="D45" i="4"/>
  <c r="C43" i="4"/>
  <c r="C44" i="4"/>
  <c r="C45" i="4"/>
  <c r="E43" i="4"/>
  <c r="E25" i="4"/>
  <c r="E44" i="4"/>
  <c r="B43" i="4"/>
  <c r="B44" i="4"/>
</calcChain>
</file>

<file path=xl/sharedStrings.xml><?xml version="1.0" encoding="utf-8"?>
<sst xmlns="http://schemas.openxmlformats.org/spreadsheetml/2006/main" count="557" uniqueCount="461">
  <si>
    <t>TITLE</t>
  </si>
  <si>
    <t>SIGNATURE</t>
  </si>
  <si>
    <t>NAME</t>
  </si>
  <si>
    <t>EMAIL ADDRESS</t>
  </si>
  <si>
    <t>Parish Priest</t>
  </si>
  <si>
    <t>NOT REQUIRED</t>
  </si>
  <si>
    <t>Catholic Communications</t>
  </si>
  <si>
    <t>Catholic Education Service</t>
  </si>
  <si>
    <t>Catholic Youth Service</t>
  </si>
  <si>
    <t>Holy Places</t>
  </si>
  <si>
    <t>Peters Pence</t>
  </si>
  <si>
    <t>Racial Justice</t>
  </si>
  <si>
    <t>Sick &amp; Retired Priests</t>
  </si>
  <si>
    <t>Priests Training Fund</t>
  </si>
  <si>
    <t>Day for Life</t>
  </si>
  <si>
    <t>Growing in Faith</t>
  </si>
  <si>
    <t>Cardinal's Appeal</t>
  </si>
  <si>
    <t>Syria</t>
  </si>
  <si>
    <t>Apostleship of the Sea</t>
  </si>
  <si>
    <t>Crib</t>
  </si>
  <si>
    <t>Mission Appeal ……………….</t>
  </si>
  <si>
    <t>SPUC</t>
  </si>
  <si>
    <t>The Passage</t>
  </si>
  <si>
    <t>Total Diocesan Charities</t>
  </si>
  <si>
    <t>Total Non-Diocesan Charities</t>
  </si>
  <si>
    <t>Agency for Evangelisation</t>
  </si>
  <si>
    <t>REASON</t>
  </si>
  <si>
    <t>Offertories Loose Plate</t>
  </si>
  <si>
    <t>Tax Refunds</t>
  </si>
  <si>
    <t>Rents &amp; Donations from Parish Club</t>
  </si>
  <si>
    <t>General Donations &amp; Fund Raising</t>
  </si>
  <si>
    <t>Candles, Repository &amp; Papers</t>
  </si>
  <si>
    <t>Board &amp; Lodging</t>
  </si>
  <si>
    <t>Parish Centre Revenue</t>
  </si>
  <si>
    <t>Christmas/Easter Offerings, Stipends, Fees</t>
  </si>
  <si>
    <t>Parish Activities</t>
  </si>
  <si>
    <t>Sale of Assets</t>
  </si>
  <si>
    <t>Insurance Claims</t>
  </si>
  <si>
    <t>Bank Interest</t>
  </si>
  <si>
    <t>EXPENDITURE</t>
  </si>
  <si>
    <t>Travel Expenses</t>
  </si>
  <si>
    <t>Supply Priests</t>
  </si>
  <si>
    <t>Housekeeping</t>
  </si>
  <si>
    <t>Catechetics</t>
  </si>
  <si>
    <t>Heat, Light &amp; Water</t>
  </si>
  <si>
    <t>Council Tax, Insurance &amp; Rates</t>
  </si>
  <si>
    <t>Parish Centre Expenses</t>
  </si>
  <si>
    <t>Office &amp; Administration</t>
  </si>
  <si>
    <t>Mass Stipends Distributed</t>
  </si>
  <si>
    <t>Diocesan Assessment</t>
  </si>
  <si>
    <t>Deanery Expenses</t>
  </si>
  <si>
    <t>Petty Cash</t>
  </si>
  <si>
    <t>SURPLUS/DEFICIT</t>
  </si>
  <si>
    <t>ACTUAL SIGNATURE IS REQUIRED</t>
  </si>
  <si>
    <t>Amount</t>
  </si>
  <si>
    <t>Supplier</t>
  </si>
  <si>
    <t>Description</t>
  </si>
  <si>
    <t>Property Address</t>
  </si>
  <si>
    <t>Rental Period Covered</t>
  </si>
  <si>
    <t>Purpose</t>
  </si>
  <si>
    <t>Text Offerings</t>
  </si>
  <si>
    <t>Account Name</t>
  </si>
  <si>
    <t>Offertories SOs</t>
  </si>
  <si>
    <t>TOTAL EXPENDITURE</t>
  </si>
  <si>
    <t>Grenfell Appeal</t>
  </si>
  <si>
    <t>Missio</t>
  </si>
  <si>
    <t>NON-ASSESSABLE INCOME</t>
  </si>
  <si>
    <t>REPAYMENT AGREEMENT - AMOUNT AND FREQUENCY</t>
  </si>
  <si>
    <t>Finance Committee Chairperson</t>
  </si>
  <si>
    <t>Bank Name</t>
  </si>
  <si>
    <t>Schedule 2: List of Bank Accounts</t>
  </si>
  <si>
    <t>Account Number</t>
  </si>
  <si>
    <t>Sort Code</t>
  </si>
  <si>
    <t>Purpose of Bank Account</t>
  </si>
  <si>
    <t>Current Account</t>
  </si>
  <si>
    <t>Diocesan Charities</t>
  </si>
  <si>
    <r>
      <t xml:space="preserve">Receipts 
</t>
    </r>
    <r>
      <rPr>
        <b/>
        <sz val="8"/>
        <rFont val="Calibri"/>
        <family val="2"/>
        <scheme val="minor"/>
      </rPr>
      <t>(as posted on OPAS)</t>
    </r>
  </si>
  <si>
    <r>
      <t xml:space="preserve">Payments 
</t>
    </r>
    <r>
      <rPr>
        <b/>
        <sz val="8"/>
        <rFont val="Calibri"/>
        <family val="2"/>
        <scheme val="minor"/>
      </rPr>
      <t>(as posted on OPAS)</t>
    </r>
  </si>
  <si>
    <t>Reason(s) for All Outstanding Balance(s)</t>
  </si>
  <si>
    <t>Papal Visit</t>
  </si>
  <si>
    <t>Walsingham Shrine</t>
  </si>
  <si>
    <t>Other 1 ………………..</t>
  </si>
  <si>
    <t>Other 2 ………………..</t>
  </si>
  <si>
    <t>DATE SUBMITTED
BY PARISH</t>
  </si>
  <si>
    <t>DATE RECEIVED
BY PST MEMBER</t>
  </si>
  <si>
    <t>CAFOD</t>
  </si>
  <si>
    <t>Other 3 ………………..</t>
  </si>
  <si>
    <t>Other 4 ………………..</t>
  </si>
  <si>
    <t>Other 5 ………………..</t>
  </si>
  <si>
    <t>Other 6 ………………..</t>
  </si>
  <si>
    <t>Ministry</t>
  </si>
  <si>
    <t>Bookkeepers</t>
  </si>
  <si>
    <t>Cash counters</t>
  </si>
  <si>
    <t>Extraordinary Ministers of Holy Communion</t>
  </si>
  <si>
    <t>Finance Committee members</t>
  </si>
  <si>
    <t>Flower arrangers</t>
  </si>
  <si>
    <t>Gift Aid clerks</t>
  </si>
  <si>
    <t>Greeters</t>
  </si>
  <si>
    <t>Hospitality (e.g. coffee after Mass)</t>
  </si>
  <si>
    <t>Other administration in the office</t>
  </si>
  <si>
    <t>Parish Council members</t>
  </si>
  <si>
    <t xml:space="preserve">Parish social events organisers and volunteers </t>
  </si>
  <si>
    <t>Presbytery cleaners/cooks/helpers</t>
  </si>
  <si>
    <t>Proclaim teams</t>
  </si>
  <si>
    <t>Readers</t>
  </si>
  <si>
    <t>Sacristans/Sacristy volunteers</t>
  </si>
  <si>
    <t>Ushers/cash collection</t>
  </si>
  <si>
    <t>Trustees</t>
  </si>
  <si>
    <t>Visitors to the sick and housebound</t>
  </si>
  <si>
    <t>Youth workers</t>
  </si>
  <si>
    <t>Other volunteers</t>
  </si>
  <si>
    <t>Safeguarding representatives</t>
  </si>
  <si>
    <t>Number of Volunteers</t>
  </si>
  <si>
    <t>Schedule 1: Volunteers</t>
  </si>
  <si>
    <t>Gardeners and groundskeepers</t>
  </si>
  <si>
    <t>Church cleaners</t>
  </si>
  <si>
    <t>Schedule 8: Analytical Review</t>
  </si>
  <si>
    <t>Schedule 9: Year-End Reconciliation</t>
  </si>
  <si>
    <t>RECONCILIATION BASED ON ACTIVITY</t>
  </si>
  <si>
    <t>If you have volunteers in your parish who serve other ministries (i.e. you have non-zero entries for 'Other volunteers'), please tell us what ministries these volunteers serve:</t>
  </si>
  <si>
    <t>Difference</t>
  </si>
  <si>
    <t>% Variance</t>
  </si>
  <si>
    <t>Offertories Envelopes</t>
  </si>
  <si>
    <t>ASSESSABLE INCOME</t>
  </si>
  <si>
    <t>Chaplaincy Income</t>
  </si>
  <si>
    <t>Clergy Stipends</t>
  </si>
  <si>
    <t>Liturgical Expenses</t>
  </si>
  <si>
    <t xml:space="preserve">Non-Clergy Salaries </t>
  </si>
  <si>
    <t>Property Repairs &amp; Renewals
   (as per schedule)</t>
  </si>
  <si>
    <t>Donations/Grants
   (as per schedule)</t>
  </si>
  <si>
    <t>Miscellaneous Expenses
   (as per schedule)</t>
  </si>
  <si>
    <t>Purchase of Fixed Assets
   (as per schedule)</t>
  </si>
  <si>
    <t>Loans Repaid/Made
   (as per schedule)</t>
  </si>
  <si>
    <t>Third Party Payments
   (as per schedule)</t>
  </si>
  <si>
    <t>Third Party Receipts
   (as per schedule)</t>
  </si>
  <si>
    <t>Loans Received
   (as per schedule)</t>
  </si>
  <si>
    <t>TOTAL INCOME</t>
  </si>
  <si>
    <r>
      <rPr>
        <b/>
        <sz val="14"/>
        <rFont val="Calibri"/>
        <family val="2"/>
        <scheme val="minor"/>
      </rPr>
      <t xml:space="preserve">GRAND TOTAL
</t>
    </r>
    <r>
      <rPr>
        <b/>
        <sz val="12"/>
        <rFont val="Calibri"/>
        <family val="2"/>
        <scheme val="minor"/>
      </rPr>
      <t>(Diocesan &amp; Non-Diocesan)</t>
    </r>
  </si>
  <si>
    <t>Received From</t>
  </si>
  <si>
    <t>Paid Out To</t>
  </si>
  <si>
    <t>Date(s)</t>
  </si>
  <si>
    <t>Schedule 3: Loans</t>
  </si>
  <si>
    <t>Fixed Assets</t>
  </si>
  <si>
    <t>Glossary</t>
  </si>
  <si>
    <t>Property Repairs &amp; Renewals</t>
  </si>
  <si>
    <t>New Builds</t>
  </si>
  <si>
    <t>Investment Properties</t>
  </si>
  <si>
    <t>Functional Properties</t>
  </si>
  <si>
    <t>Schedule 5: Third Party Receipts &amp; Payments</t>
  </si>
  <si>
    <t>Musicians (organists, choir members, etc.)</t>
  </si>
  <si>
    <r>
      <t>(C) New Build &amp; Specific Approved Projects</t>
    </r>
    <r>
      <rPr>
        <b/>
        <sz val="6"/>
        <rFont val="Calibri"/>
        <family val="2"/>
        <scheme val="minor"/>
      </rPr>
      <t xml:space="preserve">
</t>
    </r>
    <r>
      <rPr>
        <b/>
        <u/>
        <sz val="12"/>
        <rFont val="Calibri"/>
        <family val="2"/>
        <scheme val="minor"/>
      </rPr>
      <t>See the Glossary for guidance on what to include here</t>
    </r>
  </si>
  <si>
    <r>
      <t xml:space="preserve">A </t>
    </r>
    <r>
      <rPr>
        <b/>
        <sz val="12"/>
        <rFont val="Calibri"/>
        <family val="2"/>
        <scheme val="minor"/>
      </rPr>
      <t>Functional Property</t>
    </r>
    <r>
      <rPr>
        <sz val="12"/>
        <rFont val="Calibri"/>
        <family val="2"/>
        <scheme val="minor"/>
      </rPr>
      <t xml:space="preserve"> is:
  (a) any property primarily used for pastoral purposes.</t>
    </r>
  </si>
  <si>
    <r>
      <t xml:space="preserve">An </t>
    </r>
    <r>
      <rPr>
        <b/>
        <sz val="12"/>
        <rFont val="Calibri"/>
        <family val="2"/>
        <scheme val="minor"/>
      </rPr>
      <t>Investment Property</t>
    </r>
    <r>
      <rPr>
        <sz val="12"/>
        <rFont val="Calibri"/>
        <family val="2"/>
        <scheme val="minor"/>
      </rPr>
      <t xml:space="preserve"> is:
  (a) any property held primarily for investment purposes and not for pastoral purposes.</t>
    </r>
    <r>
      <rPr>
        <sz val="6"/>
        <rFont val="Calibri"/>
        <family val="2"/>
        <scheme val="minor"/>
      </rPr>
      <t/>
    </r>
  </si>
  <si>
    <t>Functional properties include: 
  - churches, presbyteries and parish halls
  - similar buildings owned by the Charity</t>
  </si>
  <si>
    <t>Functional properties can occasionally be used for income-generating purposes, such as renting the parish hall for parties, for nurseries, etc.</t>
  </si>
  <si>
    <t>Income generated by functional properties is not assessed.  Functional property costs and payments must not be offset against or deducted from income before being posted on OPAS.</t>
  </si>
  <si>
    <r>
      <t xml:space="preserve">A </t>
    </r>
    <r>
      <rPr>
        <b/>
        <sz val="12"/>
        <rFont val="Calibri"/>
        <family val="2"/>
        <scheme val="minor"/>
      </rPr>
      <t>Fixed Asset</t>
    </r>
    <r>
      <rPr>
        <sz val="12"/>
        <rFont val="Calibri"/>
        <family val="2"/>
        <scheme val="minor"/>
      </rPr>
      <t xml:space="preserve"> is property, plant and equipment that is:
  (a) </t>
    </r>
    <r>
      <rPr>
        <u/>
        <sz val="12"/>
        <rFont val="Calibri"/>
        <family val="2"/>
        <scheme val="minor"/>
      </rPr>
      <t>held for use</t>
    </r>
    <r>
      <rPr>
        <sz val="12"/>
        <rFont val="Calibri"/>
        <family val="2"/>
        <scheme val="minor"/>
      </rPr>
      <t xml:space="preserve"> in the production or supply of goods or services, or for administrative purposes; and
  (b) expected to be used </t>
    </r>
    <r>
      <rPr>
        <u/>
        <sz val="12"/>
        <rFont val="Calibri"/>
        <family val="2"/>
        <scheme val="minor"/>
      </rPr>
      <t>during more than one accounting period</t>
    </r>
    <r>
      <rPr>
        <sz val="12"/>
        <rFont val="Calibri"/>
        <family val="2"/>
        <scheme val="minor"/>
      </rPr>
      <t>.</t>
    </r>
  </si>
  <si>
    <t>Parts of some items of property, plant and equipment may require replacement at regular intervals (e.g. the roof of a building).  Where the replacement part is expected to provide incremental future benefit, we must add the cost of the replacement part to the value of the existing fixed asset.</t>
  </si>
  <si>
    <t>In practice this means that if work done to property, plant and equipment leaves its condition ‘like for like’ (e.g. money spent on the boiler to make it work properly, but that doesn’t actually extend its life expectancy or enhance its performance), then the work done is a ‘Property Repair and Renewal’ and not a ‘Fixed Asset’ purchase.  If instead we bought a new boiler, or refurbished the old one to make it more energy efficient or to add a few years onto how long it will serve us, the cost is a Fixed Asset.</t>
  </si>
  <si>
    <t>Diocesan accounting policy is for items of furniture, fittings and equipment costing more than £1,000 to be capitalised and depreciated on a straight line basis.</t>
  </si>
  <si>
    <r>
      <t xml:space="preserve">A </t>
    </r>
    <r>
      <rPr>
        <b/>
        <sz val="12"/>
        <rFont val="Calibri"/>
        <family val="2"/>
        <scheme val="minor"/>
      </rPr>
      <t>Property Repair and Renewal</t>
    </r>
    <r>
      <rPr>
        <sz val="12"/>
        <rFont val="Calibri"/>
        <family val="2"/>
        <scheme val="minor"/>
      </rPr>
      <t xml:space="preserve"> is:
  (a) any property, plant or equipment purchased that is not a Fixed Asset; or
  (b) any work done to any property, plant or equipment that does not extend its life expectancy; or
  (c) any work done to any property, plant or equipment that does not enhance its performance.</t>
    </r>
  </si>
  <si>
    <t>All the costs of a new build project, including those of any decoration done or equipment purchased, must be capitalised and depreciated according to the Diocesan accounting policy.</t>
  </si>
  <si>
    <t>Ideally each new build project should be set up on OPAS with a separate cost category so that all the related costs can be allocated to the same category.  Your PST member can help you with this.</t>
  </si>
  <si>
    <t>Typical directions or restrictions include:
  - the construction or purchase of a new asset (e.g. for a specific building fund / project)
  - for a specific type of expenditure (e.g. for the poor of the parish)</t>
  </si>
  <si>
    <t>We declare that the enclosed accounts represent a true statement of the parish finances and include all monies that are the property of the parish, that all nine schedules have been completed IN FULL, and that:</t>
  </si>
  <si>
    <r>
      <rPr>
        <b/>
        <sz val="11"/>
        <color theme="1"/>
        <rFont val="Calibri"/>
        <family val="2"/>
        <scheme val="minor"/>
      </rPr>
      <t xml:space="preserve">We have completed </t>
    </r>
    <r>
      <rPr>
        <sz val="11"/>
        <color theme="1"/>
        <rFont val="Calibri"/>
        <family val="2"/>
        <scheme val="minor"/>
      </rPr>
      <t>the Analytical Review schedule, and that explanations have been provided for all significant year-on-year variances ('significant' meaning exceeding 10% (in relative terms) or £500 (in absolute terms)).</t>
    </r>
  </si>
  <si>
    <t>Examples of investment properties include:
  - Properties rented out commercially (houses, flats, shops, car parking locations, etc.)
  - Long-term commercial leases</t>
  </si>
  <si>
    <t>Income (net of agents fees) generated from investment properties is assessed.  Other than agents fees, investment property costs and payments must not be offset against or deducted from income before being posted on OPAS.</t>
  </si>
  <si>
    <t>For example, painting an external wall is just general maintenance and the cost would be a Property Repair and Renewal, but installing insulation that is then painted is an improvement and the cost of both the insulation and the painting would be a Fixed Asset.</t>
  </si>
  <si>
    <t>Agents
Fees (£)</t>
  </si>
  <si>
    <t>Rental
Charged (£)</t>
  </si>
  <si>
    <t>Description/Use
of Property</t>
  </si>
  <si>
    <t>Net Rental Received (£)</t>
  </si>
  <si>
    <t>Savings Rate £</t>
  </si>
  <si>
    <t>Savings Rate %</t>
  </si>
  <si>
    <t>Standing Orders as % of Total Offertory</t>
  </si>
  <si>
    <t>Loose Plate as % of Total Offertory</t>
  </si>
  <si>
    <t>Candles/Repository/Newspapers Surplus %</t>
  </si>
  <si>
    <t>Parish Centre Margin</t>
  </si>
  <si>
    <t>Parish Activity Margin</t>
  </si>
  <si>
    <t>Dependency on Property Income</t>
  </si>
  <si>
    <t>% of Savings Rate covered by Property Income</t>
  </si>
  <si>
    <t>No. of Years of anticipated property costs covered</t>
  </si>
  <si>
    <t>Heat, Light &amp; Water as % of Operational Cost</t>
  </si>
  <si>
    <t>Non Clergy Salaries</t>
  </si>
  <si>
    <t>Office &amp; Administration Costs</t>
  </si>
  <si>
    <t>Operating Income Year-on-Year Growth Rate</t>
  </si>
  <si>
    <t>Operating Cost Year-on-Year Growth Rate</t>
  </si>
  <si>
    <t>Offertory Year-on-Year Growth Rate</t>
  </si>
  <si>
    <t>N/A</t>
  </si>
  <si>
    <r>
      <t xml:space="preserve">INSTRUCTIONS
</t>
    </r>
    <r>
      <rPr>
        <sz val="11"/>
        <rFont val="Calibri"/>
        <family val="2"/>
        <scheme val="minor"/>
      </rPr>
      <t xml:space="preserve">   1) </t>
    </r>
    <r>
      <rPr>
        <u/>
        <sz val="11"/>
        <rFont val="Calibri"/>
        <family val="2"/>
        <scheme val="minor"/>
      </rPr>
      <t>ALL</t>
    </r>
    <r>
      <rPr>
        <sz val="11"/>
        <rFont val="Calibri"/>
        <family val="2"/>
        <scheme val="minor"/>
      </rPr>
      <t xml:space="preserve"> income and expenditure figures MUST agree with the totals on OPAS (run a Compare Year on Year Report to find them)
   2) Explain the reason(s) behind </t>
    </r>
    <r>
      <rPr>
        <u/>
        <sz val="11"/>
        <rFont val="Calibri"/>
        <family val="2"/>
        <scheme val="minor"/>
      </rPr>
      <t>ALL</t>
    </r>
    <r>
      <rPr>
        <sz val="11"/>
        <rFont val="Calibri"/>
        <family val="2"/>
        <scheme val="minor"/>
      </rPr>
      <t xml:space="preserve"> significant variances (significant means over 10% or over £500)
          (i.e. complete all the white cells that appear in Column F when you have entered figures in Columns B &amp; C)</t>
    </r>
  </si>
  <si>
    <t xml:space="preserve">  OFFERTORY</t>
  </si>
  <si>
    <t xml:space="preserve">  SAVINGS</t>
  </si>
  <si>
    <t xml:space="preserve">  MARGINS</t>
  </si>
  <si>
    <t xml:space="preserve">  PROPERTY</t>
  </si>
  <si>
    <t xml:space="preserve">  EXPENSES</t>
  </si>
  <si>
    <t>Rents from Investment Properties (as per schedule)</t>
  </si>
  <si>
    <t>Specific Donations
   (as per schedule)</t>
  </si>
  <si>
    <t>Legacies
   (as per schedule)</t>
  </si>
  <si>
    <t>Sundry Income
   (as per schedule)</t>
  </si>
  <si>
    <t>Provisional Benchmark Metrics</t>
  </si>
  <si>
    <t>NOTE: ALL RESULTS ARE PROVISIONAL (SINCE PARISH FIGURES HAVE NOT YET BEEN REVIEWED BY THE AUDITORS)</t>
  </si>
  <si>
    <t>In practice this means the cost of general maintenance (e.g. cleaning, fixing faults, annual servicing), health and safety, internal decoration, etc.</t>
  </si>
  <si>
    <r>
      <rPr>
        <b/>
        <sz val="11"/>
        <color theme="1"/>
        <rFont val="Calibri"/>
        <family val="2"/>
        <scheme val="minor"/>
      </rPr>
      <t>We have listed</t>
    </r>
    <r>
      <rPr>
        <sz val="11"/>
        <color theme="1"/>
        <rFont val="Calibri"/>
        <family val="2"/>
        <scheme val="minor"/>
      </rPr>
      <t>, by ministry, both the number of volunteers at the parish and the estimated number of hours that these volunteers give to the parish each month.</t>
    </r>
  </si>
  <si>
    <t>Lenten Alms</t>
  </si>
  <si>
    <t>ANNUAL FINANCIAL RETURN FOR THE YEAR ENDED 31 DECEMBER 2018</t>
  </si>
  <si>
    <r>
      <rPr>
        <b/>
        <sz val="11"/>
        <color theme="1"/>
        <rFont val="Calibri"/>
        <family val="2"/>
        <scheme val="minor"/>
      </rPr>
      <t>We have reconciled</t>
    </r>
    <r>
      <rPr>
        <sz val="11"/>
        <color theme="1"/>
        <rFont val="Calibri"/>
        <family val="2"/>
        <scheme val="minor"/>
      </rPr>
      <t xml:space="preserve"> all the accounts on OPAS, including any loans and petty cash, to the bank statement(s) as at 31.12.18, that a scanned copy of the relevant page(s) of the bank statement(s) and bank reconciliation report(s) are being submitted together with this annual financial return, that all cheques dated prior to 01.07.18 have been written back to the correct OPAS category, and that all standing orders dated prior to 01.12.18 have been cleared.
</t>
    </r>
  </si>
  <si>
    <t>Safeguarding Officer</t>
  </si>
  <si>
    <r>
      <t xml:space="preserve">INSTRUCTIONS
</t>
    </r>
    <r>
      <rPr>
        <sz val="11"/>
        <rFont val="Calibri"/>
        <family val="2"/>
        <scheme val="minor"/>
      </rPr>
      <t xml:space="preserve">   1) Only complete this schedule if your parish has an outstanding loan
   2) Scan the loan statement(s) showing the loan balance (if any) as of 31.12.17 and ensure you submit them together with the AFR
   3) Scan the loan statement(s) showing the loan balance (if any) as of 31.12.18 and ensure you submit them together with the AFR</t>
    </r>
  </si>
  <si>
    <r>
      <t xml:space="preserve">OPENING LOAN BALANCE
</t>
    </r>
    <r>
      <rPr>
        <b/>
        <sz val="10"/>
        <rFont val="Calibri"/>
        <family val="2"/>
        <scheme val="minor"/>
      </rPr>
      <t xml:space="preserve">   (per HSBC Loan Account Statement as of 31.12.17)</t>
    </r>
  </si>
  <si>
    <t>CLOSING LOAN BALANCE AS OF 31.12.18</t>
  </si>
  <si>
    <t>LOAN BALANCE PER HSBC LOAN ACCOUNT STATEMENT 31.12.18</t>
  </si>
  <si>
    <t>Closing
Balance as of 31.12.18</t>
  </si>
  <si>
    <t>(A) Legacies INCOME</t>
  </si>
  <si>
    <t>TOTAL SURPLUS/DEFICIT</t>
  </si>
  <si>
    <r>
      <rPr>
        <b/>
        <sz val="11"/>
        <rFont val="Calibri"/>
        <family val="2"/>
        <scheme val="minor"/>
      </rPr>
      <t>INSTRUCTIONS</t>
    </r>
    <r>
      <rPr>
        <sz val="11"/>
        <rFont val="Calibri"/>
        <family val="2"/>
        <scheme val="minor"/>
      </rPr>
      <t xml:space="preserve">
   1) Each 'Opening Balance on OPAS @ 01.01.18' must be the corresponding 'Reconciled Bank Balance @ 31.12.17' from last year's AFR
          i.e. each opening balance should agree with your Bank Reconciliation Report on OPAS as at 31.12.17
   2) Fill in the Total Receipts and Total Payments (use the Compare Year on Year Report you ran for 'Schedule 8: Analytical Review')
   3) For each account, enter a closing balance as of 31.12.18 based on the relevant Bank Reconciliation Report as at 31.12.18
</t>
    </r>
    <r>
      <rPr>
        <b/>
        <sz val="12"/>
        <rFont val="Calibri"/>
        <family val="2"/>
        <scheme val="minor"/>
      </rPr>
      <t xml:space="preserve">NOTE: </t>
    </r>
    <r>
      <rPr>
        <b/>
        <u/>
        <sz val="12"/>
        <rFont val="Calibri"/>
        <family val="2"/>
        <scheme val="minor"/>
      </rPr>
      <t>DO NOT LIST THE BANK STATEMENT BALANCES</t>
    </r>
  </si>
  <si>
    <t>OPENING BALANCES ON OPAS @ 01.01.18</t>
  </si>
  <si>
    <t>BALANCE ON OPAS @ 01.01.18</t>
  </si>
  <si>
    <t>ADD TOTAL RECEIPTS 2018</t>
  </si>
  <si>
    <t>LESS TOTAL PAYMENTS 2018</t>
  </si>
  <si>
    <t>(A) CLOSING BALANCE ON OPAS @ 31.12.18</t>
  </si>
  <si>
    <t>CLOSING BALANCES ON OPAS @ 31.12.18</t>
  </si>
  <si>
    <t>(B) RECONCILED BANK BALANCE @ 31.12.18</t>
  </si>
  <si>
    <r>
      <t xml:space="preserve">INSTRUCTIONS
   </t>
    </r>
    <r>
      <rPr>
        <sz val="11"/>
        <rFont val="Calibri"/>
        <family val="2"/>
        <scheme val="minor"/>
      </rPr>
      <t xml:space="preserve">1) List </t>
    </r>
    <r>
      <rPr>
        <u/>
        <sz val="11"/>
        <rFont val="Calibri"/>
        <family val="2"/>
        <scheme val="minor"/>
      </rPr>
      <t>ALL</t>
    </r>
    <r>
      <rPr>
        <sz val="11"/>
        <rFont val="Calibri"/>
        <family val="2"/>
        <scheme val="minor"/>
      </rPr>
      <t xml:space="preserve"> bank accounts associated with the parish
   2) List each 'Balance as of 31.12.17' and 'Balance as of 31.12.18' per the relevant bank statements, </t>
    </r>
    <r>
      <rPr>
        <u/>
        <sz val="11"/>
        <rFont val="Calibri"/>
        <family val="2"/>
        <scheme val="minor"/>
      </rPr>
      <t>NOT</t>
    </r>
    <r>
      <rPr>
        <sz val="11"/>
        <rFont val="Calibri"/>
        <family val="2"/>
        <scheme val="minor"/>
      </rPr>
      <t xml:space="preserve"> per OPAS
   3) Scan the page(s) of the bank statement(s) showing each 'Balance as of 31.12.17' and ensure you submit them together with the AFR
   4) Scan the page(s) of the bank statement(s) showing each 'Balance as of 31.12.18' and ensure you submit them together with the AFR</t>
    </r>
  </si>
  <si>
    <t>PARISH NAME</t>
  </si>
  <si>
    <t>Altar servers : MCs</t>
  </si>
  <si>
    <t>Estimated Hours
per Volunteer
per Month</t>
  </si>
  <si>
    <t>Altar servers : non-MCs</t>
  </si>
  <si>
    <t>Maintenance (coordinators, odd-job people, etc.)</t>
  </si>
  <si>
    <t>Catechists (incl. for children's liturgy)</t>
  </si>
  <si>
    <t>Caritas/Social Justice volunteers
(e.g. night shelters, food banks, soup kitchens, etc.)</t>
  </si>
  <si>
    <t>Health &amp; Safety
(e.g. fire wardens, first aiders, CCTV coordinators, etc.)</t>
  </si>
  <si>
    <t>Other parish committees</t>
  </si>
  <si>
    <t>Eucharistic Adoration organisers and volunteers</t>
  </si>
  <si>
    <r>
      <t xml:space="preserve">LOAN ACCOUNTS </t>
    </r>
    <r>
      <rPr>
        <b/>
        <u/>
        <sz val="16"/>
        <rFont val="Calibri"/>
        <family val="2"/>
        <scheme val="minor"/>
      </rPr>
      <t>MUST NOT</t>
    </r>
    <r>
      <rPr>
        <b/>
        <sz val="16"/>
        <rFont val="Calibri"/>
        <family val="2"/>
        <scheme val="minor"/>
      </rPr>
      <t xml:space="preserve"> BE PROCESSED ON OPAS</t>
    </r>
  </si>
  <si>
    <t>Schedule 4: Property</t>
  </si>
  <si>
    <t>(A) INVESTMENT PROPERTIES</t>
  </si>
  <si>
    <t>(B) FUNCTIONAL PROPERTIES</t>
  </si>
  <si>
    <t>TOTALS</t>
  </si>
  <si>
    <t xml:space="preserve">TOTALS  </t>
  </si>
  <si>
    <t>(B) Donations INCOME for Restricted Purposes</t>
  </si>
  <si>
    <t>(D) Donations &amp; Grants PAYMENTS</t>
  </si>
  <si>
    <r>
      <rPr>
        <sz val="11"/>
        <rFont val="Calibri"/>
        <family val="2"/>
        <scheme val="minor"/>
      </rPr>
      <t xml:space="preserve">
As you complete Schedules 1 - 9 of this AFR, provisional results for fourteen metrics from the parish benchmark will be automatically calculated using data you input for 2018, together with three year-on-year growth rates.  Comparison figures for the fourteen metrics are also automatically calculated, using data input for 2017.  The results are instant feedback on your parish's current financial health and recent performance, and should assist you in the prudent stewardship of parish finances as we head into a new financial year.
</t>
    </r>
    <r>
      <rPr>
        <b/>
        <sz val="11"/>
        <rFont val="Calibri"/>
        <family val="2"/>
        <scheme val="minor"/>
      </rPr>
      <t>NOTE: This tab does not require any action from you, and just like the Glossary it does not have to be submitted as part of your AFR.</t>
    </r>
  </si>
  <si>
    <t>TOTAL ASSESSABLE INCOME</t>
  </si>
  <si>
    <t>TOTAL NON-ASSESSABLE INCOME</t>
  </si>
  <si>
    <t>Rents from Functional Properties (as per schedule)</t>
  </si>
  <si>
    <r>
      <rPr>
        <b/>
        <sz val="14"/>
        <rFont val="Calibri"/>
        <family val="2"/>
        <scheme val="minor"/>
      </rPr>
      <t>LOAN REPAID IN 2018</t>
    </r>
    <r>
      <rPr>
        <sz val="10"/>
        <rFont val="Calibri"/>
        <family val="2"/>
        <scheme val="minor"/>
      </rPr>
      <t xml:space="preserve">
</t>
    </r>
    <r>
      <rPr>
        <b/>
        <sz val="10"/>
        <rFont val="Calibri"/>
        <family val="2"/>
        <scheme val="minor"/>
      </rPr>
      <t xml:space="preserve">   (per OPAS Receipts and Payments Report)</t>
    </r>
  </si>
  <si>
    <r>
      <rPr>
        <b/>
        <sz val="14"/>
        <rFont val="Calibri"/>
        <family val="2"/>
        <scheme val="minor"/>
      </rPr>
      <t>LOAN RECEIVED IN 2018</t>
    </r>
    <r>
      <rPr>
        <sz val="10"/>
        <rFont val="Calibri"/>
        <family val="2"/>
        <scheme val="minor"/>
      </rPr>
      <t xml:space="preserve">
</t>
    </r>
    <r>
      <rPr>
        <b/>
        <sz val="10"/>
        <rFont val="Calibri"/>
        <family val="2"/>
        <scheme val="minor"/>
      </rPr>
      <t xml:space="preserve">   (per OPAS Receipts and Payments Report)</t>
    </r>
  </si>
  <si>
    <r>
      <t>(A) Property Repairs &amp; Renewals PAYMENTS</t>
    </r>
    <r>
      <rPr>
        <b/>
        <sz val="6"/>
        <rFont val="Calibri"/>
        <family val="2"/>
        <scheme val="minor"/>
      </rPr>
      <t xml:space="preserve">
</t>
    </r>
    <r>
      <rPr>
        <b/>
        <u/>
        <sz val="12"/>
        <rFont val="Calibri"/>
        <family val="2"/>
        <scheme val="minor"/>
      </rPr>
      <t>See the Glossary for guidance on what to include here</t>
    </r>
  </si>
  <si>
    <r>
      <t>(B) Fixed Assets PAYMENTS</t>
    </r>
    <r>
      <rPr>
        <b/>
        <sz val="6"/>
        <rFont val="Calibri"/>
        <family val="2"/>
        <scheme val="minor"/>
      </rPr>
      <t xml:space="preserve">
</t>
    </r>
    <r>
      <rPr>
        <b/>
        <u/>
        <sz val="12"/>
        <rFont val="Calibri"/>
        <family val="2"/>
        <scheme val="minor"/>
      </rPr>
      <t>See the Glossary for guidance on what to include here</t>
    </r>
  </si>
  <si>
    <r>
      <t xml:space="preserve">INSTRUCTIONS
</t>
    </r>
    <r>
      <rPr>
        <sz val="11"/>
        <rFont val="Calibri"/>
        <family val="2"/>
        <scheme val="minor"/>
      </rPr>
      <t xml:space="preserve">   1) Scan the invoices for </t>
    </r>
    <r>
      <rPr>
        <u/>
        <sz val="11"/>
        <rFont val="Calibri"/>
        <family val="2"/>
        <scheme val="minor"/>
      </rPr>
      <t>ALL asset purchases over £1,000</t>
    </r>
    <r>
      <rPr>
        <sz val="11"/>
        <rFont val="Calibri"/>
        <family val="2"/>
        <scheme val="minor"/>
      </rPr>
      <t xml:space="preserve"> and ensure you submit them together with the AFR as these are required by
        the external auditors</t>
    </r>
  </si>
  <si>
    <r>
      <t xml:space="preserve">INSTRUCTIONS
</t>
    </r>
    <r>
      <rPr>
        <sz val="11"/>
        <rFont val="Calibri"/>
        <family val="2"/>
        <scheme val="minor"/>
      </rPr>
      <t xml:space="preserve">   1) Scan the invoices for </t>
    </r>
    <r>
      <rPr>
        <u/>
        <sz val="11"/>
        <rFont val="Calibri"/>
        <family val="2"/>
        <scheme val="minor"/>
      </rPr>
      <t>ALL new build and specific approved projects over £1,000</t>
    </r>
    <r>
      <rPr>
        <sz val="11"/>
        <rFont val="Calibri"/>
        <family val="2"/>
        <scheme val="minor"/>
      </rPr>
      <t xml:space="preserve"> and ensure you submit them together with the AFR
        as these are required by the external auditors</t>
    </r>
  </si>
  <si>
    <t>Other Accounts</t>
  </si>
  <si>
    <t>[NOTE: DUE BY 31.01.19]</t>
  </si>
  <si>
    <t>Gift Aid Coordinator</t>
  </si>
  <si>
    <t>Closing Balance as of 31.12.17</t>
  </si>
  <si>
    <t>Schedule 7: Property Repairs and Renewals &amp; Assets EXPENDITURE</t>
  </si>
  <si>
    <t>CHECK : DOES (A) = (B) ?</t>
  </si>
  <si>
    <t>Bookkeeper/Administrator</t>
  </si>
  <si>
    <r>
      <rPr>
        <b/>
        <sz val="11"/>
        <color theme="1"/>
        <rFont val="Calibri"/>
        <family val="2"/>
        <scheme val="minor"/>
      </rPr>
      <t xml:space="preserve">We have listed </t>
    </r>
    <r>
      <rPr>
        <sz val="11"/>
        <color theme="1"/>
        <rFont val="Calibri"/>
        <family val="2"/>
        <scheme val="minor"/>
      </rPr>
      <t>all bank accounts connected to the parish, including all separate accounts for clubs, activities, etc., and that scanned copies of the pages of the bank statements showing the bank account balances as of 31.12.17 and as of 31.12.18 for all the accounts listed are being submitted together with this annual financial return.</t>
    </r>
  </si>
  <si>
    <r>
      <rPr>
        <b/>
        <sz val="11"/>
        <color theme="1"/>
        <rFont val="Calibri"/>
        <family val="2"/>
        <scheme val="minor"/>
      </rPr>
      <t xml:space="preserve">We have completed </t>
    </r>
    <r>
      <rPr>
        <sz val="11"/>
        <color theme="1"/>
        <rFont val="Calibri"/>
        <family val="2"/>
        <scheme val="minor"/>
      </rPr>
      <t>the Property schedule and made sure that all rents received have been recorded in the correct OPAS category without first deducting/offsetting any associated costs other than agents fees.</t>
    </r>
  </si>
  <si>
    <t>Donations for Restricted Purposes</t>
  </si>
  <si>
    <r>
      <t xml:space="preserve">A </t>
    </r>
    <r>
      <rPr>
        <b/>
        <sz val="12"/>
        <rFont val="Calibri"/>
        <family val="2"/>
        <scheme val="minor"/>
      </rPr>
      <t>Donation for Restricted Purposes</t>
    </r>
    <r>
      <rPr>
        <sz val="12"/>
        <rFont val="Calibri"/>
        <family val="2"/>
        <scheme val="minor"/>
      </rPr>
      <t xml:space="preserve"> is:
  (a) a donation given by a donor with an express, specific direction or restriction as to its use.</t>
    </r>
  </si>
  <si>
    <t>Use of the donation must meet the conditions specified by the donor - i.e. donations for restricted purposes cannot be used for any purpose or expenditure other than that specified by the donor.</t>
  </si>
  <si>
    <t>TOTAL</t>
  </si>
  <si>
    <t xml:space="preserve"> TOTAL FROM OPAS</t>
  </si>
  <si>
    <t xml:space="preserve"> TOTALS AGREE WITH OPAS</t>
  </si>
  <si>
    <t>(C) Sundry INCOME</t>
  </si>
  <si>
    <t>(only items which cannot be categorised elsewhere should be processed to this category)</t>
  </si>
  <si>
    <t>(E) Sundry Miscellaneous PAYMENTS</t>
  </si>
  <si>
    <r>
      <rPr>
        <b/>
        <sz val="11"/>
        <color theme="1"/>
        <rFont val="Calibri"/>
        <family val="2"/>
        <scheme val="minor"/>
      </rPr>
      <t>We have examined</t>
    </r>
    <r>
      <rPr>
        <sz val="11"/>
        <color theme="1"/>
        <rFont val="Calibri"/>
        <family val="2"/>
        <scheme val="minor"/>
      </rPr>
      <t xml:space="preserve"> a sub-category activity report covering the period from 01.01.18 to 31.12.18, that all transactions have been recorded in the correct OPAS categories, that notes have been included against individual transactions where further explanation is necessary, and that a hard copy of this annual financial return (including this declaration) has been printed out and will be retained by the parish in a secure location for at least six years.</t>
    </r>
  </si>
  <si>
    <r>
      <rPr>
        <b/>
        <sz val="11"/>
        <color theme="1"/>
        <rFont val="Calibri"/>
        <family val="2"/>
        <scheme val="minor"/>
      </rPr>
      <t xml:space="preserve">We have completed </t>
    </r>
    <r>
      <rPr>
        <sz val="11"/>
        <color theme="1"/>
        <rFont val="Calibri"/>
        <family val="2"/>
        <scheme val="minor"/>
      </rPr>
      <t>the Loans schedule, and (if the parish has a loan) that scanned copies of the loan statements showing the loan account balances as of 31.12.17 and as of 31.12.18 are being submitted together with this annual financial return.</t>
    </r>
  </si>
  <si>
    <r>
      <rPr>
        <b/>
        <sz val="11"/>
        <color theme="1"/>
        <rFont val="Calibri"/>
        <family val="2"/>
        <scheme val="minor"/>
      </rPr>
      <t xml:space="preserve">We have completed </t>
    </r>
    <r>
      <rPr>
        <sz val="11"/>
        <color theme="1"/>
        <rFont val="Calibri"/>
        <family val="2"/>
        <scheme val="minor"/>
      </rPr>
      <t xml:space="preserve">the Third Party schedule for all collections taken by the parish on behalf of other registered charities, that these collections either have been or will be paid in full to the relevant charities, that any additional (extra) donations made by the parish to the charities have been recorded in OPAS in the Donations category and not in the Third Party category, that all Third Party closing balances given on the 2017 annual financial return have been brought forward as opening balances in this 2018 annual financial return, and that explanations have been provided for any outstanding balances as at 31.12.18.
</t>
    </r>
  </si>
  <si>
    <t>Schedule 6 (INCOME): Legacies, Donations for Restricted Purposes, Sundry</t>
  </si>
  <si>
    <t>Schedule 6 (PAYMENTS): Donations &amp; Grants, Sundry Miscellaneous</t>
  </si>
  <si>
    <r>
      <rPr>
        <b/>
        <sz val="11"/>
        <color theme="1"/>
        <rFont val="Calibri"/>
        <family val="2"/>
        <scheme val="minor"/>
      </rPr>
      <t xml:space="preserve">We have listed </t>
    </r>
    <r>
      <rPr>
        <sz val="11"/>
        <color theme="1"/>
        <rFont val="Calibri"/>
        <family val="2"/>
        <scheme val="minor"/>
      </rPr>
      <t>all Legacies, Donations for Restricted Puposes and Sundry Income received by the parish, that we have listed all Donations, Grants and Sundry Miscellaneous Expenses paid by the parish, and that all supporting documentation has been scanned and is being submitted together with this annual financial return.</t>
    </r>
  </si>
  <si>
    <r>
      <rPr>
        <b/>
        <sz val="11"/>
        <color theme="1"/>
        <rFont val="Calibri"/>
        <family val="2"/>
        <scheme val="minor"/>
      </rPr>
      <t xml:space="preserve">We have completed </t>
    </r>
    <r>
      <rPr>
        <sz val="11"/>
        <color theme="1"/>
        <rFont val="Calibri"/>
        <family val="2"/>
        <scheme val="minor"/>
      </rPr>
      <t>the Assets &amp; Property Repairs and Renewals schedule, that all transactions have been recorded in the correct OPAS categories with notes for ALL transactions, and that ALL supporting invoices for assets over £1k and for Property Repairs &amp; Renewals over £5k have been scanned and are being submitted together with this annual financial return.</t>
    </r>
  </si>
  <si>
    <t>Balance as of 31.12.18
(per bank statement)</t>
  </si>
  <si>
    <t>Balance as of 31.12.17
(per bank statement)</t>
  </si>
  <si>
    <t>Total Estimated
Volunteer Hours
per Month</t>
  </si>
  <si>
    <r>
      <t xml:space="preserve">INSTRUCTIONS
</t>
    </r>
    <r>
      <rPr>
        <sz val="11"/>
        <rFont val="Calibri"/>
        <family val="2"/>
        <scheme val="minor"/>
      </rPr>
      <t xml:space="preserve">   1) Complete </t>
    </r>
    <r>
      <rPr>
        <u/>
        <sz val="11"/>
        <rFont val="Calibri"/>
        <family val="2"/>
        <scheme val="minor"/>
      </rPr>
      <t>Column B</t>
    </r>
    <r>
      <rPr>
        <sz val="11"/>
        <rFont val="Calibri"/>
        <family val="2"/>
        <scheme val="minor"/>
      </rPr>
      <t xml:space="preserve"> with the number of volunteers you have in your parish who serve in each of the listed ministries
   2) Complete </t>
    </r>
    <r>
      <rPr>
        <u/>
        <sz val="11"/>
        <rFont val="Calibri"/>
        <family val="2"/>
        <scheme val="minor"/>
      </rPr>
      <t>Column C</t>
    </r>
    <r>
      <rPr>
        <sz val="11"/>
        <rFont val="Calibri"/>
        <family val="2"/>
        <scheme val="minor"/>
      </rPr>
      <t xml:space="preserve"> with the total estimated hours (per month) given by volunteers in each of the listed ministries
   3) Column D will automatically calculate the estimated hours (per volunteer, per month) for each of the listed ministries
</t>
    </r>
    <r>
      <rPr>
        <b/>
        <sz val="11"/>
        <rFont val="Calibri"/>
        <family val="2"/>
        <scheme val="minor"/>
      </rPr>
      <t>NOTE: If a volunteer serves in more than one ministry (e.g. Catechist, Greeter and Reader), please include him/her in all of them</t>
    </r>
  </si>
  <si>
    <r>
      <t xml:space="preserve">LIST </t>
    </r>
    <r>
      <rPr>
        <b/>
        <u/>
        <sz val="16"/>
        <rFont val="Calibri"/>
        <family val="2"/>
        <scheme val="minor"/>
      </rPr>
      <t>ALL</t>
    </r>
    <r>
      <rPr>
        <b/>
        <sz val="16"/>
        <rFont val="Calibri"/>
        <family val="2"/>
        <scheme val="minor"/>
      </rPr>
      <t xml:space="preserve"> BANK ACCOUNTS, INCLUDING FOR ANY PARISH CLUBS (SUCH AS 200 CLUB, ETC.)</t>
    </r>
  </si>
  <si>
    <r>
      <t xml:space="preserve">INSTRUCTIONS
</t>
    </r>
    <r>
      <rPr>
        <sz val="11"/>
        <rFont val="Calibri"/>
        <family val="2"/>
        <scheme val="minor"/>
      </rPr>
      <t xml:space="preserve">   1) List only amounts that have been collected on behalf of other, separate charities
   2) </t>
    </r>
    <r>
      <rPr>
        <u/>
        <sz val="11"/>
        <rFont val="Calibri"/>
        <family val="2"/>
        <scheme val="minor"/>
      </rPr>
      <t>DO NOT</t>
    </r>
    <r>
      <rPr>
        <sz val="11"/>
        <rFont val="Calibri"/>
        <family val="2"/>
        <scheme val="minor"/>
      </rPr>
      <t xml:space="preserve"> include any transactions that are not for a separate charity (these must be moved to the relevant OPAS category)
   3) </t>
    </r>
    <r>
      <rPr>
        <u/>
        <sz val="11"/>
        <rFont val="Calibri"/>
        <family val="2"/>
        <scheme val="minor"/>
      </rPr>
      <t>DO NOT</t>
    </r>
    <r>
      <rPr>
        <sz val="11"/>
        <rFont val="Calibri"/>
        <family val="2"/>
        <scheme val="minor"/>
      </rPr>
      <t xml:space="preserve"> include any monies added to the collection to 'top up' the amount paid to the charity (these are Donations)
   4) The receipts and the payments for each charity </t>
    </r>
    <r>
      <rPr>
        <u/>
        <sz val="11"/>
        <rFont val="Calibri"/>
        <family val="2"/>
        <scheme val="minor"/>
      </rPr>
      <t>MUST</t>
    </r>
    <r>
      <rPr>
        <sz val="11"/>
        <rFont val="Calibri"/>
        <family val="2"/>
        <scheme val="minor"/>
      </rPr>
      <t xml:space="preserve"> agree with the totals on OPAS (use a Sub-category Report to check)
   5) The total receipts and total payments </t>
    </r>
    <r>
      <rPr>
        <u/>
        <sz val="11"/>
        <rFont val="Calibri"/>
        <family val="2"/>
        <scheme val="minor"/>
      </rPr>
      <t>MUST</t>
    </r>
    <r>
      <rPr>
        <sz val="11"/>
        <rFont val="Calibri"/>
        <family val="2"/>
        <scheme val="minor"/>
      </rPr>
      <t xml:space="preserve"> agree with the totals on OPAS (use a Receipts and Payments Report to check) </t>
    </r>
  </si>
  <si>
    <t>Non-Diocesan Charities</t>
  </si>
  <si>
    <r>
      <t xml:space="preserve">INSTRUCTIONS
</t>
    </r>
    <r>
      <rPr>
        <sz val="11"/>
        <rFont val="Calibri"/>
        <family val="2"/>
        <scheme val="minor"/>
      </rPr>
      <t xml:space="preserve">   1) ALL totals should be extracted from OPAS and notes should be provided in OPAS to avoid queries
   2) Scan ALL legacy correspondence, including letters from solicitors, and ensure you submit it together with the AFR
          (We need to demonstrate that we have used the donation in accordance with the donor's instructions)
   3) Where you have multiple receipts from the same person, please aggregate the transactions
</t>
    </r>
    <r>
      <rPr>
        <b/>
        <sz val="11"/>
        <rFont val="Calibri"/>
        <family val="2"/>
        <scheme val="minor"/>
      </rPr>
      <t>NOTE: Sundry INCOME should only include receipts that cannot be categorised elsewhere</t>
    </r>
  </si>
  <si>
    <r>
      <t xml:space="preserve">INSTRUCTIONS
</t>
    </r>
    <r>
      <rPr>
        <sz val="11"/>
        <rFont val="Calibri"/>
        <family val="2"/>
        <scheme val="minor"/>
      </rPr>
      <t xml:space="preserve">   1) ALL totals should be extracted from OPAS and notes should be provided in OPAS to avoid queries
   2) Where you have multiple payments to the same person, please aggregate the transactions
</t>
    </r>
    <r>
      <rPr>
        <b/>
        <sz val="11"/>
        <rFont val="Calibri"/>
        <family val="2"/>
        <scheme val="minor"/>
      </rPr>
      <t>NOTE: Sundry Miscellaneous PAYMENTS should only include expenditure that cannot be categorised elsewhere</t>
    </r>
  </si>
  <si>
    <r>
      <t xml:space="preserve">INSTRUCTIONS
</t>
    </r>
    <r>
      <rPr>
        <sz val="11"/>
        <rFont val="Calibri"/>
        <family val="2"/>
        <scheme val="minor"/>
      </rPr>
      <t xml:space="preserve">   1) Please ensure that you have updated the </t>
    </r>
    <r>
      <rPr>
        <u/>
        <sz val="11"/>
        <rFont val="Calibri"/>
        <family val="2"/>
        <scheme val="minor"/>
      </rPr>
      <t>transaction notes</t>
    </r>
    <r>
      <rPr>
        <sz val="11"/>
        <rFont val="Calibri"/>
        <family val="2"/>
        <scheme val="minor"/>
      </rPr>
      <t xml:space="preserve"> section on OPAS for </t>
    </r>
    <r>
      <rPr>
        <u/>
        <sz val="11"/>
        <rFont val="Calibri"/>
        <family val="2"/>
        <scheme val="minor"/>
      </rPr>
      <t>ALL</t>
    </r>
    <r>
      <rPr>
        <sz val="11"/>
        <rFont val="Calibri"/>
        <family val="2"/>
        <scheme val="minor"/>
      </rPr>
      <t xml:space="preserve"> payments 
   2) Read the Glossary for guidance on what is a Property Repair &amp; Renewal, a Fixed Asset or a New Build / Specific Approved Project
   3) Where you have multiple payments to the same person, please aggregate the transactions
</t>
    </r>
    <r>
      <rPr>
        <b/>
        <sz val="11"/>
        <rFont val="Calibri"/>
        <family val="2"/>
        <scheme val="minor"/>
      </rPr>
      <t>NOTE: Costs for investment properties should be included here</t>
    </r>
  </si>
  <si>
    <r>
      <t xml:space="preserve">INSTRUCTIONS
</t>
    </r>
    <r>
      <rPr>
        <sz val="11"/>
        <rFont val="Calibri"/>
        <family val="2"/>
        <scheme val="minor"/>
      </rPr>
      <t xml:space="preserve">   1) List </t>
    </r>
    <r>
      <rPr>
        <u/>
        <sz val="11"/>
        <rFont val="Calibri"/>
        <family val="2"/>
        <scheme val="minor"/>
      </rPr>
      <t>ALL</t>
    </r>
    <r>
      <rPr>
        <sz val="11"/>
        <rFont val="Calibri"/>
        <family val="2"/>
        <scheme val="minor"/>
      </rPr>
      <t xml:space="preserve"> investment properties and </t>
    </r>
    <r>
      <rPr>
        <u/>
        <sz val="11"/>
        <rFont val="Calibri"/>
        <family val="2"/>
        <scheme val="minor"/>
      </rPr>
      <t>ALL</t>
    </r>
    <r>
      <rPr>
        <sz val="11"/>
        <rFont val="Calibri"/>
        <family val="2"/>
        <scheme val="minor"/>
      </rPr>
      <t xml:space="preserve"> functional properties associated with the parish
   2) Complete </t>
    </r>
    <r>
      <rPr>
        <u/>
        <sz val="11"/>
        <rFont val="Calibri"/>
        <family val="2"/>
        <scheme val="minor"/>
      </rPr>
      <t>Column D</t>
    </r>
    <r>
      <rPr>
        <sz val="11"/>
        <rFont val="Calibri"/>
        <family val="2"/>
        <scheme val="minor"/>
      </rPr>
      <t xml:space="preserve"> with the amount of the Rental before any Agents Fees were offset/deducted
   3) Complete </t>
    </r>
    <r>
      <rPr>
        <u/>
        <sz val="11"/>
        <rFont val="Calibri"/>
        <family val="2"/>
        <scheme val="minor"/>
      </rPr>
      <t>Column E</t>
    </r>
    <r>
      <rPr>
        <sz val="11"/>
        <rFont val="Calibri"/>
        <family val="2"/>
        <scheme val="minor"/>
      </rPr>
      <t xml:space="preserve"> with the amount of any Agents Fees that were offset/deducted from the Rental before it was received
   4) Costs other than Agents Fees </t>
    </r>
    <r>
      <rPr>
        <u/>
        <sz val="11"/>
        <rFont val="Calibri"/>
        <family val="2"/>
        <scheme val="minor"/>
      </rPr>
      <t>MUST</t>
    </r>
    <r>
      <rPr>
        <sz val="11"/>
        <rFont val="Calibri"/>
        <family val="2"/>
        <scheme val="minor"/>
      </rPr>
      <t xml:space="preserve"> be posted on OPAS to a Property Repairs &amp; Maintenance category
</t>
    </r>
    <r>
      <rPr>
        <b/>
        <sz val="11"/>
        <rFont val="Calibri"/>
        <family val="2"/>
        <scheme val="minor"/>
      </rPr>
      <t>NOTE:  Only the Net Rental Received from Investment Properties is included in Assessable Income, so it will benefit the parish to break out any Agents Fees.  Please ask your PST member for advice and put notes on OPAS to avoid queries.</t>
    </r>
  </si>
  <si>
    <t>GRAND TOTALS FROM OPAS</t>
  </si>
  <si>
    <t>TOTAL FROM OPAS</t>
  </si>
  <si>
    <r>
      <t xml:space="preserve">INSTRUCTIONS
</t>
    </r>
    <r>
      <rPr>
        <sz val="11"/>
        <rFont val="Calibri"/>
        <family val="2"/>
        <scheme val="minor"/>
      </rPr>
      <t xml:space="preserve">   1) Scan the invoices for </t>
    </r>
    <r>
      <rPr>
        <u/>
        <sz val="11"/>
        <rFont val="Calibri"/>
        <family val="2"/>
        <scheme val="minor"/>
      </rPr>
      <t>ALL individual repairs and renewal costs which are over £5,000</t>
    </r>
    <r>
      <rPr>
        <sz val="11"/>
        <rFont val="Calibri"/>
        <family val="2"/>
        <scheme val="minor"/>
      </rPr>
      <t xml:space="preserve"> and ensure you submit them together with the
        AFR as these are required by the external auditors
   2) Use a Receipts &amp; Payments Report, select YTD (year-to-date) and then generate breakdown reports for the relevant categories so
       the information in them can be copied into the table below.  Any invoices over £1,000 must be listed separately, with a description</t>
    </r>
  </si>
  <si>
    <t>Canon Paschal Ryan</t>
  </si>
  <si>
    <t>paschalryan@rcdow.org.uk</t>
  </si>
  <si>
    <t>edwardcoleman2017@outlook.com</t>
  </si>
  <si>
    <t>Edward Coleman</t>
  </si>
  <si>
    <t>Juliet Tyler</t>
  </si>
  <si>
    <t>Michael Pelosi</t>
  </si>
  <si>
    <t>Rosslyn Okumu</t>
  </si>
  <si>
    <t>chelsea2@rcdow.org.uk</t>
  </si>
  <si>
    <t>michaelpelosi@hotmail.co.uk</t>
  </si>
  <si>
    <t>chelsea2sg@safeguardrcdow.org.uk</t>
  </si>
  <si>
    <t>HSBC</t>
  </si>
  <si>
    <t>WRCDT Holy Redeemer Church, Chelsea</t>
  </si>
  <si>
    <t>40-05-20</t>
  </si>
  <si>
    <t>Current account</t>
  </si>
  <si>
    <t>Roof account</t>
  </si>
  <si>
    <t>Parishioners</t>
  </si>
  <si>
    <t xml:space="preserve">Canon Brockie's Retirement </t>
  </si>
  <si>
    <t>9.9.18 - 8.10.18</t>
  </si>
  <si>
    <t>Parishioner</t>
  </si>
  <si>
    <t>Church flowers</t>
  </si>
  <si>
    <t>27.12.18</t>
  </si>
  <si>
    <t>Poor Box</t>
  </si>
  <si>
    <t>25.1.18 - 27.12.18</t>
  </si>
  <si>
    <t>10.8.18</t>
  </si>
  <si>
    <t>St Joseph's Almshouses</t>
  </si>
  <si>
    <t>13.12.18</t>
  </si>
  <si>
    <t>Viking</t>
  </si>
  <si>
    <t>Office furniture online</t>
  </si>
  <si>
    <t>Parish Office</t>
  </si>
  <si>
    <t>7.9.18</t>
  </si>
  <si>
    <t>Presbytery</t>
  </si>
  <si>
    <t>Cascadia Water Ltd</t>
  </si>
  <si>
    <t>Blocked WC in Presbytery.</t>
  </si>
  <si>
    <t>1.3.18</t>
  </si>
  <si>
    <t>Office furniture for new parish priest.</t>
  </si>
  <si>
    <t>Rentokil Pest Control</t>
  </si>
  <si>
    <t>Quarterly payments for annual maintenance contract.</t>
  </si>
  <si>
    <t xml:space="preserve">M&amp;S Bank </t>
  </si>
  <si>
    <t>4.6.18</t>
  </si>
  <si>
    <t>British Gas Services</t>
  </si>
  <si>
    <t>Installation of carbon monoxide detector.</t>
  </si>
  <si>
    <t>10.9.18</t>
  </si>
  <si>
    <t>Worlds End Nurseries</t>
  </si>
  <si>
    <t>Landscaping - cutting back of hedges.</t>
  </si>
  <si>
    <t>17.9.18</t>
  </si>
  <si>
    <t>Refund for purchase of bed for Presbytery.</t>
  </si>
  <si>
    <t>Canon Brockie's credit card - lightbulbs for the Presbytery and end of tenancy cleaning.</t>
  </si>
  <si>
    <t>12.4.18 / 12.10.18</t>
  </si>
  <si>
    <t>Banham Security</t>
  </si>
  <si>
    <t>Secom Plc</t>
  </si>
  <si>
    <t>Annual maintenance contract for alarm system.</t>
  </si>
  <si>
    <t>5.11.18</t>
  </si>
  <si>
    <t>18.12.18</t>
  </si>
  <si>
    <t>Refund of small items purchased for Presbytery.</t>
  </si>
  <si>
    <t>Church</t>
  </si>
  <si>
    <t>12.10.18 / 12.11.18 / 30.11.18</t>
  </si>
  <si>
    <t>M&amp;S Bank</t>
  </si>
  <si>
    <t>17.1.18 - 17.12.18</t>
  </si>
  <si>
    <t>Hall &amp; Randall</t>
  </si>
  <si>
    <t>Holywell Building Services Ltd</t>
  </si>
  <si>
    <t>13.3.18 / 22.5.18 / 2.7.18 / 6.12.18</t>
  </si>
  <si>
    <t>Organ Design Ltd</t>
  </si>
  <si>
    <t>Organ maintenance / tuning.</t>
  </si>
  <si>
    <t>17.4.18</t>
  </si>
  <si>
    <t>Alarm maintenance.</t>
  </si>
  <si>
    <t>15.5.18</t>
  </si>
  <si>
    <t>Tom Flynn</t>
  </si>
  <si>
    <t>Electrical repairs.</t>
  </si>
  <si>
    <t>22.5.18</t>
  </si>
  <si>
    <t>MJ Services</t>
  </si>
  <si>
    <t>New shelves in organ loft.</t>
  </si>
  <si>
    <t>MAC Roofing (London) Ltd</t>
  </si>
  <si>
    <t>Repairs.</t>
  </si>
  <si>
    <t>22.5.18 / 12.9.18</t>
  </si>
  <si>
    <t xml:space="preserve">6.7.18 </t>
  </si>
  <si>
    <t>Pawel Szkolnik</t>
  </si>
  <si>
    <t>Decorating repairs in Monckton Room.</t>
  </si>
  <si>
    <t>Canon Brockie</t>
  </si>
  <si>
    <t>24.9.18</t>
  </si>
  <si>
    <t>Refund for purchase fo lightbulbs.</t>
  </si>
  <si>
    <t>Refund for payment made to Dyno Plumbing for repairs to WC.</t>
  </si>
  <si>
    <t>12.10.18 / 13.11.18</t>
  </si>
  <si>
    <t>27.11.18</t>
  </si>
  <si>
    <t>Tim Ritchie &amp; Associates Ltd</t>
  </si>
  <si>
    <t>Valuation of paintings for insurance purposes.</t>
  </si>
  <si>
    <t>SEIDS Property</t>
  </si>
  <si>
    <t>Watts &amp; Co</t>
  </si>
  <si>
    <t>Valuation of various items for insurance purposes.</t>
  </si>
  <si>
    <t>Pines &amp; Needles</t>
  </si>
  <si>
    <t>Christmas tree.</t>
  </si>
  <si>
    <t>Decoration / maintenance - Sacristy.</t>
  </si>
  <si>
    <t>Parish Centre</t>
  </si>
  <si>
    <t>30.6.18 / 31.8.18 / 7.9.18</t>
  </si>
  <si>
    <t xml:space="preserve">Digital safe box for church keys re: audit requirements / lockable filing cabinet re: new GDPR requirements. </t>
  </si>
  <si>
    <t>10.1.18 / 26.3.18 / 9.7.18 / 4.10.18</t>
  </si>
  <si>
    <t>3.8.18</t>
  </si>
  <si>
    <t>Simmonds Cleaning Contractors</t>
  </si>
  <si>
    <t>Window cleaning</t>
  </si>
  <si>
    <t>New vacuum cleaner (old one broken - est. 10+ years old)</t>
  </si>
  <si>
    <t>6.10.18</t>
  </si>
  <si>
    <t>30.11.18 / 18.12.18</t>
  </si>
  <si>
    <t>Virgilia Candido</t>
  </si>
  <si>
    <t>Cleaning of Crypt and Monckton Room (weekly cash payment of £20).</t>
  </si>
  <si>
    <t>8.1.18 - 17.12.18</t>
  </si>
  <si>
    <t>9.1.18 / 13.3.18</t>
  </si>
  <si>
    <t xml:space="preserve">Canon Brockie's credit card - lighbulbs for the church / RBKC garden waste weekly collection service fee (flowers in church) /  </t>
  </si>
  <si>
    <t xml:space="preserve">Precision Safety Services </t>
  </si>
  <si>
    <t>Service &amp; repair to boiler in Monckton Room / replacement of convector heater in organ loft.</t>
  </si>
  <si>
    <t>10.1.18 23.4.18 / 17.5.18</t>
  </si>
  <si>
    <t>Electrical remedial works in church following 5 year inspection / annual check of fire extinguishers etc. / purchase of H&amp;S signs for the church.</t>
  </si>
  <si>
    <t>20.3.18 / 12.10.18 / 24.10.18 / 29.10.18</t>
  </si>
  <si>
    <t>Unblocking of drain pipes, clearing of gutters, completion of remedial works following annual inspection.</t>
  </si>
  <si>
    <t>Refund for payment made to lads who helped clear items from the church. (Ejuaroge family)</t>
  </si>
  <si>
    <t>16.11.18</t>
  </si>
  <si>
    <t>Cleaning supplies.</t>
  </si>
  <si>
    <t>Pimlico Plumbers</t>
  </si>
  <si>
    <t>Repair of loo in Monckton Room.</t>
  </si>
  <si>
    <t>Precision</t>
  </si>
  <si>
    <t>Health &amp; Safety monthly payments</t>
  </si>
  <si>
    <t xml:space="preserve"> </t>
  </si>
  <si>
    <t>Wandsworth Prison Chaplaincy. Special donation made via church by donor who wished to remain anonymous.</t>
  </si>
  <si>
    <t>The Sisters Missions Committee / Missio.</t>
  </si>
  <si>
    <t>Reduction in donations from parishioners registered for Gift Aid / cancellations of some standing orders.</t>
  </si>
  <si>
    <t>2017 included lump sum donation from parishioner of £6k.</t>
  </si>
  <si>
    <t>Stock replenished / additional resources purchased for First Holy Communion class.</t>
  </si>
  <si>
    <t>Donations for Canon Brockie's retirement fund.</t>
  </si>
  <si>
    <t>Increase in Christmas, Easter, Funeral and Wedding offerings.</t>
  </si>
  <si>
    <t xml:space="preserve">Increase in giving for Priests Training Fund, Racial Justice, Sick &amp; Retired Priests, ND-CAFOD, SVP and one off donation for special charity on behalf of anonymous donor (paid to church to pass on).  </t>
  </si>
  <si>
    <t>Overall reduction in monthly income from standing orders, partly due to cancellations and partly variation in amounts from regular donors month to month.</t>
  </si>
  <si>
    <t>Increase in giving overall, but especially March, April, October - December.</t>
  </si>
  <si>
    <t>Increase in giving in especially April, October - December.</t>
  </si>
  <si>
    <t>Includes payment for housekeeper (external through Ahearne Personnel used by Allen Hall Seminary) for Canon Brockie during staff member 5 week annual leave.</t>
  </si>
  <si>
    <t>Reduction in housekeeping September - December (new parish priest).</t>
  </si>
  <si>
    <t>Reduction in cost for e.g. organists/musicians, flowers for church, general altar supplies.</t>
  </si>
  <si>
    <t>Increase in expenditure on papers and candles. Some candles to be recategorised in 2019 to ensure altar supplies are not being classified here.</t>
  </si>
  <si>
    <t>Increase in cost of utilities.</t>
  </si>
  <si>
    <t>Less telephone costs.</t>
  </si>
  <si>
    <t>Canon Brockie's Jubilee celebrations in 2017.</t>
  </si>
  <si>
    <t>Canon Brockie's retirement fund and associated donations (see schedule).</t>
  </si>
  <si>
    <t>Increase in giving - and hence payments - as per third party receipts above.</t>
  </si>
  <si>
    <t>Increase in assessment amount to be paid in 2018 as calculated by the Diocese.</t>
  </si>
  <si>
    <t xml:space="preserve">Donations made after return in December 2018. </t>
  </si>
  <si>
    <t>SVP. Donations made after return in December 2018. Cheque issued 24.1.19.</t>
  </si>
  <si>
    <t>Late return. Cheque issuedto WRCDT for disbursement 24.1.19.</t>
  </si>
  <si>
    <t>Late return. Cheque issued to WRCDT for disbursement 24.1.19.</t>
  </si>
  <si>
    <t>10.8.18, 30.8.18, 4.10.18  - 12.10.18, 8.11.18, 13.12.18</t>
  </si>
  <si>
    <t>Notable increases in January, March, May and October.</t>
  </si>
  <si>
    <t>Tea &amp; coffee.  OPAS category set up in 2018 to record this.</t>
  </si>
  <si>
    <t>Canon Brockie's trip to Rome as part of his Jubilee celebrations.</t>
  </si>
  <si>
    <t xml:space="preserve">Tea &amp; coffee. 2017 OPAS categorisation. </t>
  </si>
  <si>
    <t>ncludes end of year gift card for Sacristan.</t>
  </si>
  <si>
    <t>Donation  to Canon Michael Brockie from parish and parishioners, includes furniture for his retirement flat and his moving costs. These costs were all agreed by the Finance Committee.</t>
  </si>
  <si>
    <t xml:space="preserve">Canon Michael Brockie </t>
  </si>
  <si>
    <t>SEIDS</t>
  </si>
  <si>
    <t>Donation to St Joseph's Almshouses fund - decoration for Canon Michael Brockie's retirement flat. This cost was agreed by the Finance Committee.</t>
  </si>
  <si>
    <t>Donation to St Joseph's Almshouses fund. Agreed by the Finance Committee.</t>
  </si>
  <si>
    <t>Foreign cheque bank charge</t>
  </si>
  <si>
    <t>2.8.18</t>
  </si>
  <si>
    <t>30.10.18</t>
  </si>
  <si>
    <t>Banhams</t>
  </si>
  <si>
    <t>New CCTV, entryphone system and locks for Presbytery.</t>
  </si>
  <si>
    <t xml:space="preserve">Sound Systems </t>
  </si>
  <si>
    <t>Repairs and updates to Church sound system.</t>
  </si>
  <si>
    <t>26.6.18 / 3.9.18 /3.9.18</t>
  </si>
  <si>
    <t>9.5.18</t>
  </si>
  <si>
    <t>Trolley for the church.</t>
  </si>
  <si>
    <t>Less repairs and renewals to church compared to previous year.</t>
  </si>
  <si>
    <t>Mass stipends distributed not previously categorised as such but included in general 'supply priests' category.</t>
  </si>
  <si>
    <t xml:space="preserve">Errors in weekly collection count previously counted in this category  in 2017 but cleared to loose plate in 2018.  </t>
  </si>
  <si>
    <t>Upgrade to sound system in church and security system at Rectory.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</si>
</sst>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_ ;\-#,##0\ "/>
    <numFmt numFmtId="165" formatCode="0.0%"/>
    <numFmt numFmtId="166" formatCode="&quot;£&quot;#,##0;[Black]\(&quot;£&quot;#,##0\)"/>
    <numFmt numFmtId="167" formatCode="#,##0.0%;[Black]\(#,##0.0%\)"/>
    <numFmt numFmtId="168" formatCode="dd\ mmmm\ yyyy"/>
    <numFmt numFmtId="169" formatCode="&quot;£&quot;#,##0.00"/>
  </numFmts>
  <fonts count="47"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Times New Roman"/>
      <family val="1"/>
    </font>
    <font>
      <b/>
      <sz val="11"/>
      <color theme="1"/>
      <name val="Calibri"/>
      <family val="2"/>
      <scheme val="minor"/>
    </font>
    <font>
      <sz val="12"/>
      <name val="Calibri"/>
      <family val="2"/>
      <scheme val="minor"/>
    </font>
    <font>
      <sz val="10"/>
      <name val="Calibri"/>
      <family val="2"/>
      <scheme val="minor"/>
    </font>
    <font>
      <sz val="11"/>
      <name val="Calibri"/>
      <family val="2"/>
      <scheme val="minor"/>
    </font>
    <font>
      <sz val="16"/>
      <name val="Calibri"/>
      <family val="2"/>
      <scheme val="minor"/>
    </font>
    <font>
      <b/>
      <sz val="16"/>
      <name val="Calibri"/>
      <family val="2"/>
      <scheme val="minor"/>
    </font>
    <font>
      <b/>
      <sz val="12"/>
      <name val="Calibri"/>
      <family val="2"/>
      <scheme val="minor"/>
    </font>
    <font>
      <b/>
      <sz val="8"/>
      <name val="Calibri"/>
      <family val="2"/>
      <scheme val="minor"/>
    </font>
    <font>
      <b/>
      <i/>
      <sz val="12"/>
      <name val="Calibri"/>
      <family val="2"/>
      <scheme val="minor"/>
    </font>
    <font>
      <b/>
      <sz val="10"/>
      <name val="Calibri"/>
      <family val="2"/>
      <scheme val="minor"/>
    </font>
    <font>
      <b/>
      <sz val="12"/>
      <color theme="1"/>
      <name val="Calibri"/>
      <family val="2"/>
      <scheme val="minor"/>
    </font>
    <font>
      <b/>
      <sz val="14"/>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8"/>
      <name val="Calibri"/>
      <family val="2"/>
      <scheme val="minor"/>
    </font>
    <font>
      <b/>
      <sz val="11"/>
      <name val="Calibri"/>
      <family val="2"/>
      <scheme val="minor"/>
    </font>
    <font>
      <b/>
      <u/>
      <sz val="18"/>
      <color theme="0" tint="-0.249977111117893"/>
      <name val="Calibri"/>
      <family val="2"/>
      <scheme val="minor"/>
    </font>
    <font>
      <sz val="8"/>
      <name val="Calibri"/>
      <family val="2"/>
      <scheme val="minor"/>
    </font>
    <font>
      <i/>
      <sz val="18"/>
      <color theme="0" tint="-0.249977111117893"/>
      <name val="Calibri"/>
      <family val="2"/>
      <scheme val="minor"/>
    </font>
    <font>
      <u/>
      <sz val="11"/>
      <name val="Calibri"/>
      <family val="2"/>
      <scheme val="minor"/>
    </font>
    <font>
      <b/>
      <sz val="6"/>
      <name val="Calibri"/>
      <family val="2"/>
      <scheme val="minor"/>
    </font>
    <font>
      <b/>
      <u/>
      <sz val="12"/>
      <name val="Calibri"/>
      <family val="2"/>
      <scheme val="minor"/>
    </font>
    <font>
      <u/>
      <sz val="12"/>
      <name val="Calibri"/>
      <family val="2"/>
      <scheme val="minor"/>
    </font>
    <font>
      <sz val="6"/>
      <name val="Calibri"/>
      <family val="2"/>
      <scheme val="minor"/>
    </font>
    <font>
      <b/>
      <sz val="14"/>
      <color theme="1"/>
      <name val="Calibri"/>
      <family val="2"/>
      <scheme val="minor"/>
    </font>
    <font>
      <b/>
      <sz val="12"/>
      <color rgb="FFC00000"/>
      <name val="Calibri"/>
      <family val="2"/>
      <scheme val="minor"/>
    </font>
    <font>
      <sz val="11"/>
      <color indexed="8"/>
      <name val="Calibri"/>
      <family val="2"/>
    </font>
    <font>
      <b/>
      <u/>
      <sz val="14"/>
      <name val="Calibri"/>
      <family val="2"/>
      <scheme val="minor"/>
    </font>
    <font>
      <sz val="14"/>
      <name val="Calibri"/>
      <family val="2"/>
      <scheme val="minor"/>
    </font>
    <font>
      <b/>
      <u/>
      <sz val="16"/>
      <name val="Calibri"/>
      <family val="2"/>
      <scheme val="minor"/>
    </font>
    <font>
      <b/>
      <sz val="14"/>
      <color rgb="FFC00000"/>
      <name val="Calibri"/>
      <family val="2"/>
      <scheme val="minor"/>
    </font>
    <font>
      <i/>
      <sz val="11"/>
      <name val="Calibri"/>
      <family val="2"/>
      <scheme val="minor"/>
    </font>
    <font>
      <b/>
      <sz val="16"/>
      <color rgb="FFC00000"/>
      <name val="Calibri"/>
      <family val="2"/>
      <scheme val="minor"/>
    </font>
    <font>
      <sz val="10"/>
      <color theme="1"/>
      <name val="Calibri"/>
      <family val="2"/>
      <scheme val="minor"/>
    </font>
    <font>
      <sz val="11"/>
      <color rgb="FFFF0000"/>
      <name val="Calibri"/>
      <family val="2"/>
      <scheme val="minor"/>
    </font>
    <font>
      <sz val="10"/>
      <name val="Times New Roman"/>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style="thin">
        <color auto="1"/>
      </top>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indexed="64"/>
      </bottom>
      <diagonal/>
    </border>
  </borders>
  <cellStyleXfs count="6">
    <xf numFmtId="0" fontId="0" fillId="0" borderId="0"/>
    <xf numFmtId="0" fontId="8" fillId="0" borderId="0"/>
    <xf numFmtId="44" fontId="9" fillId="0" borderId="0" applyFont="0" applyFill="0" applyBorder="0" applyAlignment="0" applyProtection="0"/>
    <xf numFmtId="9" fontId="9" fillId="0" borderId="0" applyFont="0" applyFill="0" applyBorder="0" applyAlignment="0" applyProtection="0"/>
    <xf numFmtId="43" fontId="37" fillId="0" borderId="0" applyFont="0" applyFill="0" applyBorder="0" applyAlignment="0" applyProtection="0"/>
    <xf numFmtId="43" fontId="46" fillId="0" borderId="0" applyFont="0" applyFill="0" applyBorder="0" applyAlignment="0" applyProtection="0"/>
  </cellStyleXfs>
  <cellXfs count="401">
    <xf numFmtId="0" fontId="0" fillId="0" borderId="0" xfId="0"/>
    <xf numFmtId="0" fontId="11" fillId="0" borderId="0" xfId="1" applyFont="1" applyAlignment="1" applyProtection="1">
      <alignment vertical="top"/>
    </xf>
    <xf numFmtId="0" fontId="16" fillId="0" borderId="0" xfId="1" applyFont="1" applyAlignment="1" applyProtection="1">
      <alignment vertical="top"/>
    </xf>
    <xf numFmtId="0" fontId="16" fillId="0" borderId="15" xfId="1" applyFont="1" applyBorder="1" applyAlignment="1" applyProtection="1">
      <alignment vertical="top"/>
    </xf>
    <xf numFmtId="0" fontId="16" fillId="0" borderId="0" xfId="1" applyFont="1" applyAlignment="1" applyProtection="1">
      <alignment horizontal="center" vertical="top"/>
    </xf>
    <xf numFmtId="0" fontId="11" fillId="0" borderId="0" xfId="1" applyFont="1" applyAlignment="1" applyProtection="1">
      <alignment horizontal="left" vertical="top"/>
    </xf>
    <xf numFmtId="0" fontId="16" fillId="0" borderId="0" xfId="1" applyFont="1" applyAlignment="1" applyProtection="1">
      <alignment vertical="top" wrapText="1"/>
    </xf>
    <xf numFmtId="0" fontId="7" fillId="0" borderId="0" xfId="1" applyFont="1" applyBorder="1" applyAlignment="1" applyProtection="1">
      <alignment vertical="top"/>
    </xf>
    <xf numFmtId="0" fontId="24" fillId="0" borderId="0" xfId="1" applyFont="1" applyBorder="1" applyAlignment="1" applyProtection="1">
      <alignment horizontal="left" vertical="top" wrapText="1"/>
    </xf>
    <xf numFmtId="0" fontId="16" fillId="0" borderId="0" xfId="1" applyFont="1" applyAlignment="1" applyProtection="1">
      <alignment horizontal="left" vertical="top"/>
    </xf>
    <xf numFmtId="0" fontId="16" fillId="0" borderId="0" xfId="1" applyFont="1" applyBorder="1" applyAlignment="1" applyProtection="1">
      <alignment horizontal="center" vertical="top"/>
    </xf>
    <xf numFmtId="0" fontId="11" fillId="0" borderId="0" xfId="1" applyFont="1" applyAlignment="1" applyProtection="1">
      <alignment horizontal="center" vertical="top"/>
    </xf>
    <xf numFmtId="0" fontId="11" fillId="0" borderId="0" xfId="1" applyFont="1" applyBorder="1" applyAlignment="1" applyProtection="1">
      <alignment horizontal="center" vertical="top"/>
    </xf>
    <xf numFmtId="0" fontId="16" fillId="0" borderId="0" xfId="1" applyFont="1" applyBorder="1" applyAlignment="1" applyProtection="1">
      <alignment vertical="top" wrapText="1"/>
    </xf>
    <xf numFmtId="0" fontId="16" fillId="0" borderId="0" xfId="1" applyFont="1" applyBorder="1" applyAlignment="1" applyProtection="1">
      <alignment vertical="top"/>
    </xf>
    <xf numFmtId="0" fontId="12" fillId="0" borderId="0" xfId="1" applyFont="1" applyProtection="1"/>
    <xf numFmtId="4" fontId="29" fillId="0" borderId="9" xfId="1" applyNumberFormat="1" applyFont="1" applyBorder="1" applyAlignment="1" applyProtection="1">
      <alignment horizontal="center" vertical="center"/>
    </xf>
    <xf numFmtId="0" fontId="12" fillId="0" borderId="0" xfId="1" applyFont="1" applyFill="1" applyProtection="1"/>
    <xf numFmtId="4" fontId="16" fillId="2" borderId="1" xfId="1" applyNumberFormat="1" applyFont="1" applyFill="1" applyBorder="1" applyAlignment="1" applyProtection="1">
      <alignment horizontal="center" vertical="center" wrapText="1"/>
    </xf>
    <xf numFmtId="0" fontId="12" fillId="0" borderId="0" xfId="0" applyFont="1" applyProtection="1"/>
    <xf numFmtId="4" fontId="14" fillId="0" borderId="9" xfId="0" applyNumberFormat="1" applyFont="1" applyBorder="1" applyAlignment="1" applyProtection="1">
      <alignment wrapText="1"/>
    </xf>
    <xf numFmtId="4" fontId="12" fillId="0" borderId="9" xfId="0" applyNumberFormat="1" applyFont="1" applyBorder="1" applyAlignment="1" applyProtection="1">
      <alignment horizontal="center"/>
    </xf>
    <xf numFmtId="0" fontId="12" fillId="0" borderId="0" xfId="0" applyFont="1" applyFill="1" applyProtection="1"/>
    <xf numFmtId="4" fontId="16" fillId="2" borderId="1" xfId="0" applyNumberFormat="1" applyFont="1" applyFill="1" applyBorder="1" applyAlignment="1" applyProtection="1">
      <alignment horizontal="center" vertical="top" wrapText="1"/>
    </xf>
    <xf numFmtId="4" fontId="16" fillId="2" borderId="1" xfId="0" applyNumberFormat="1" applyFont="1" applyFill="1" applyBorder="1" applyAlignment="1" applyProtection="1">
      <alignment vertical="center" wrapText="1"/>
    </xf>
    <xf numFmtId="4" fontId="11" fillId="0" borderId="1" xfId="0" applyNumberFormat="1" applyFont="1" applyFill="1" applyBorder="1" applyAlignment="1" applyProtection="1">
      <alignment vertical="center" wrapText="1"/>
    </xf>
    <xf numFmtId="0" fontId="11" fillId="0" borderId="0" xfId="0" applyFont="1" applyProtection="1"/>
    <xf numFmtId="4" fontId="26" fillId="0" borderId="0" xfId="0" applyNumberFormat="1" applyFont="1" applyFill="1" applyBorder="1" applyAlignment="1" applyProtection="1">
      <alignment vertical="top" wrapText="1"/>
    </xf>
    <xf numFmtId="0" fontId="16" fillId="2" borderId="2" xfId="0" applyFont="1" applyFill="1" applyBorder="1" applyAlignment="1" applyProtection="1">
      <alignment vertical="center" wrapText="1"/>
    </xf>
    <xf numFmtId="0" fontId="16" fillId="2" borderId="1"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4" fontId="16" fillId="2" borderId="1" xfId="1" applyNumberFormat="1" applyFont="1" applyFill="1" applyBorder="1" applyAlignment="1" applyProtection="1">
      <alignment horizontal="left" vertical="center" wrapText="1"/>
    </xf>
    <xf numFmtId="0" fontId="12" fillId="0" borderId="12" xfId="0" applyFont="1" applyBorder="1" applyProtection="1"/>
    <xf numFmtId="0" fontId="12" fillId="0" borderId="9" xfId="0" applyFont="1" applyBorder="1" applyProtection="1"/>
    <xf numFmtId="0" fontId="12" fillId="0" borderId="11" xfId="0" applyFont="1" applyBorder="1" applyProtection="1"/>
    <xf numFmtId="0" fontId="12" fillId="0" borderId="13" xfId="0" applyFont="1" applyBorder="1" applyProtection="1"/>
    <xf numFmtId="0" fontId="12" fillId="0" borderId="10" xfId="0" applyFont="1" applyBorder="1" applyProtection="1"/>
    <xf numFmtId="0" fontId="23" fillId="0" borderId="0" xfId="0" applyFont="1" applyBorder="1" applyProtection="1"/>
    <xf numFmtId="0" fontId="12" fillId="0" borderId="0" xfId="0" applyFont="1" applyBorder="1" applyProtection="1"/>
    <xf numFmtId="0" fontId="23" fillId="0" borderId="0" xfId="0" applyFont="1" applyBorder="1" applyAlignment="1" applyProtection="1">
      <alignment horizontal="left"/>
    </xf>
    <xf numFmtId="0" fontId="22" fillId="0" borderId="0" xfId="0" applyFont="1" applyBorder="1" applyProtection="1"/>
    <xf numFmtId="0" fontId="24" fillId="0" borderId="0" xfId="0" applyFont="1" applyBorder="1" applyProtection="1"/>
    <xf numFmtId="0" fontId="22" fillId="0" borderId="0" xfId="0" applyFont="1" applyBorder="1" applyAlignment="1" applyProtection="1"/>
    <xf numFmtId="0" fontId="23" fillId="0" borderId="0" xfId="0" applyFont="1" applyFill="1" applyBorder="1" applyProtection="1"/>
    <xf numFmtId="0" fontId="12" fillId="0" borderId="0" xfId="0" applyFont="1" applyFill="1" applyBorder="1" applyProtection="1"/>
    <xf numFmtId="0" fontId="23" fillId="0" borderId="0" xfId="0" applyFont="1" applyFill="1" applyBorder="1" applyAlignment="1" applyProtection="1"/>
    <xf numFmtId="0" fontId="12" fillId="0" borderId="14" xfId="0" applyFont="1" applyBorder="1" applyProtection="1"/>
    <xf numFmtId="0" fontId="12" fillId="0" borderId="15" xfId="0" applyFont="1" applyBorder="1" applyProtection="1"/>
    <xf numFmtId="0" fontId="12" fillId="0" borderId="16" xfId="0" applyFont="1" applyBorder="1" applyProtection="1"/>
    <xf numFmtId="0" fontId="12" fillId="0" borderId="0" xfId="0" applyFont="1" applyAlignment="1" applyProtection="1">
      <alignment vertical="top"/>
    </xf>
    <xf numFmtId="4" fontId="14" fillId="0" borderId="0" xfId="0" applyNumberFormat="1" applyFont="1" applyBorder="1" applyAlignment="1" applyProtection="1">
      <alignment horizontal="left" vertical="top" wrapText="1"/>
    </xf>
    <xf numFmtId="4" fontId="12" fillId="0" borderId="0" xfId="0" applyNumberFormat="1" applyFont="1" applyBorder="1" applyAlignment="1" applyProtection="1">
      <alignment horizontal="center" vertical="top"/>
    </xf>
    <xf numFmtId="0" fontId="12" fillId="0" borderId="0" xfId="0" applyFont="1" applyBorder="1" applyAlignment="1" applyProtection="1">
      <alignment vertical="top"/>
    </xf>
    <xf numFmtId="0" fontId="12" fillId="0" borderId="0" xfId="0" applyFont="1" applyFill="1" applyAlignment="1" applyProtection="1">
      <alignment vertical="top"/>
    </xf>
    <xf numFmtId="3" fontId="16" fillId="0" borderId="15" xfId="0" applyNumberFormat="1" applyFont="1" applyFill="1" applyBorder="1" applyAlignment="1" applyProtection="1">
      <alignment horizontal="center" vertical="top"/>
    </xf>
    <xf numFmtId="44" fontId="13" fillId="0" borderId="18" xfId="2" applyNumberFormat="1" applyFont="1" applyBorder="1" applyAlignment="1" applyProtection="1">
      <alignment horizontal="left" vertical="center"/>
    </xf>
    <xf numFmtId="3" fontId="16" fillId="2" borderId="4" xfId="0" applyNumberFormat="1" applyFont="1" applyFill="1" applyBorder="1" applyAlignment="1" applyProtection="1">
      <alignment vertical="center"/>
    </xf>
    <xf numFmtId="1" fontId="16" fillId="2" borderId="23" xfId="0" applyNumberFormat="1" applyFont="1" applyFill="1" applyBorder="1" applyAlignment="1" applyProtection="1">
      <alignment horizontal="center" vertical="center"/>
    </xf>
    <xf numFmtId="164" fontId="16" fillId="2" borderId="23" xfId="2" applyNumberFormat="1" applyFont="1" applyFill="1" applyBorder="1" applyAlignment="1" applyProtection="1">
      <alignment horizontal="center" vertical="center"/>
    </xf>
    <xf numFmtId="0" fontId="16" fillId="2" borderId="23" xfId="0" applyNumberFormat="1" applyFont="1" applyFill="1" applyBorder="1" applyAlignment="1" applyProtection="1">
      <alignment horizontal="center" vertical="center"/>
    </xf>
    <xf numFmtId="3" fontId="16" fillId="2" borderId="22" xfId="0" applyNumberFormat="1" applyFont="1" applyFill="1" applyBorder="1" applyAlignment="1" applyProtection="1">
      <alignment horizontal="center" vertical="center" wrapText="1"/>
    </xf>
    <xf numFmtId="165" fontId="13" fillId="0" borderId="17" xfId="3" applyNumberFormat="1" applyFont="1" applyBorder="1" applyAlignment="1" applyProtection="1">
      <alignment horizontal="center" vertical="center"/>
    </xf>
    <xf numFmtId="0" fontId="15" fillId="0" borderId="0" xfId="0" applyFont="1" applyBorder="1" applyAlignment="1" applyProtection="1">
      <alignment vertical="top"/>
    </xf>
    <xf numFmtId="0" fontId="16" fillId="0" borderId="0" xfId="0" applyFont="1" applyBorder="1" applyAlignment="1" applyProtection="1">
      <alignment horizontal="center" vertical="top"/>
    </xf>
    <xf numFmtId="0" fontId="12" fillId="0" borderId="0" xfId="1" applyFont="1" applyFill="1" applyAlignment="1" applyProtection="1">
      <alignment vertical="top"/>
    </xf>
    <xf numFmtId="0" fontId="21" fillId="0" borderId="1" xfId="0" applyFont="1" applyBorder="1" applyAlignment="1" applyProtection="1">
      <alignment vertical="center" wrapText="1"/>
    </xf>
    <xf numFmtId="0" fontId="12" fillId="0" borderId="1" xfId="0" applyFont="1" applyBorder="1" applyAlignment="1" applyProtection="1">
      <alignment vertical="center" wrapText="1"/>
    </xf>
    <xf numFmtId="0" fontId="21" fillId="0" borderId="1" xfId="0" applyFont="1" applyBorder="1" applyAlignment="1" applyProtection="1">
      <alignment vertical="center"/>
    </xf>
    <xf numFmtId="3" fontId="16" fillId="0" borderId="15" xfId="0" applyNumberFormat="1" applyFont="1" applyFill="1" applyBorder="1" applyAlignment="1" applyProtection="1">
      <alignment horizontal="left" vertical="center"/>
    </xf>
    <xf numFmtId="44" fontId="11" fillId="0" borderId="15" xfId="0" applyNumberFormat="1" applyFont="1" applyFill="1" applyBorder="1" applyAlignment="1" applyProtection="1">
      <alignment horizontal="left" vertical="center"/>
    </xf>
    <xf numFmtId="44" fontId="11" fillId="0" borderId="15" xfId="2" applyNumberFormat="1" applyFont="1" applyFill="1" applyBorder="1" applyAlignment="1" applyProtection="1">
      <alignment horizontal="left" vertical="center"/>
    </xf>
    <xf numFmtId="165" fontId="11" fillId="0" borderId="15" xfId="3" applyNumberFormat="1" applyFont="1" applyFill="1" applyBorder="1" applyAlignment="1" applyProtection="1">
      <alignment horizontal="left" vertical="center"/>
    </xf>
    <xf numFmtId="3" fontId="11" fillId="0" borderId="15" xfId="0" applyNumberFormat="1" applyFont="1" applyFill="1" applyBorder="1" applyAlignment="1" applyProtection="1">
      <alignment horizontal="left" vertical="center"/>
    </xf>
    <xf numFmtId="3" fontId="16" fillId="2" borderId="4" xfId="0" applyNumberFormat="1" applyFont="1" applyFill="1" applyBorder="1" applyAlignment="1" applyProtection="1">
      <alignment horizontal="left" vertical="center" wrapText="1"/>
    </xf>
    <xf numFmtId="44" fontId="26" fillId="2" borderId="24" xfId="2" applyNumberFormat="1" applyFont="1" applyFill="1" applyBorder="1" applyAlignment="1" applyProtection="1">
      <alignment horizontal="left" vertical="center"/>
    </xf>
    <xf numFmtId="4" fontId="14" fillId="0" borderId="0" xfId="0" applyNumberFormat="1" applyFont="1" applyBorder="1" applyAlignment="1" applyProtection="1">
      <alignment horizontal="left" wrapText="1"/>
    </xf>
    <xf numFmtId="4" fontId="12" fillId="0" borderId="0" xfId="0" applyNumberFormat="1" applyFont="1" applyBorder="1" applyAlignment="1" applyProtection="1">
      <alignment horizontal="center"/>
    </xf>
    <xf numFmtId="0" fontId="16" fillId="2" borderId="1" xfId="0" applyFont="1" applyFill="1" applyBorder="1" applyAlignment="1" applyProtection="1">
      <alignment horizontal="center" vertical="center"/>
    </xf>
    <xf numFmtId="44" fontId="13" fillId="2" borderId="1" xfId="0" applyNumberFormat="1" applyFont="1" applyFill="1" applyBorder="1" applyAlignment="1" applyProtection="1">
      <alignment vertical="center"/>
    </xf>
    <xf numFmtId="44" fontId="16" fillId="2" borderId="1" xfId="0" applyNumberFormat="1" applyFont="1" applyFill="1" applyBorder="1" applyAlignment="1" applyProtection="1">
      <alignment vertical="center"/>
    </xf>
    <xf numFmtId="0" fontId="14" fillId="0" borderId="0" xfId="0" applyFont="1" applyAlignment="1" applyProtection="1">
      <alignment vertical="top"/>
    </xf>
    <xf numFmtId="0" fontId="14" fillId="0" borderId="0" xfId="0" applyFont="1" applyFill="1" applyAlignment="1" applyProtection="1">
      <alignment vertical="top"/>
    </xf>
    <xf numFmtId="0" fontId="16" fillId="2" borderId="1" xfId="0" applyFont="1" applyFill="1" applyBorder="1" applyAlignment="1" applyProtection="1">
      <alignment vertical="center"/>
    </xf>
    <xf numFmtId="0" fontId="16" fillId="0" borderId="0" xfId="0" applyFont="1" applyFill="1" applyBorder="1" applyAlignment="1" applyProtection="1">
      <alignment horizontal="center" vertical="top" wrapText="1"/>
    </xf>
    <xf numFmtId="44" fontId="16" fillId="0" borderId="0" xfId="2" applyFont="1" applyFill="1" applyBorder="1" applyAlignment="1" applyProtection="1">
      <alignment vertical="center"/>
    </xf>
    <xf numFmtId="4" fontId="14" fillId="0" borderId="9" xfId="0" applyNumberFormat="1" applyFont="1" applyBorder="1" applyAlignment="1" applyProtection="1">
      <alignment horizontal="left" wrapText="1"/>
    </xf>
    <xf numFmtId="0" fontId="16" fillId="2" borderId="1" xfId="1" applyFont="1" applyFill="1" applyBorder="1" applyAlignment="1" applyProtection="1">
      <alignment horizontal="center" vertical="center"/>
    </xf>
    <xf numFmtId="0" fontId="16" fillId="2" borderId="1" xfId="1" applyFont="1" applyFill="1" applyBorder="1" applyAlignment="1" applyProtection="1">
      <alignment horizontal="left" vertical="center"/>
    </xf>
    <xf numFmtId="0" fontId="16" fillId="2" borderId="25" xfId="1" applyFont="1" applyFill="1" applyBorder="1" applyAlignment="1" applyProtection="1">
      <alignment horizontal="center" vertical="center"/>
    </xf>
    <xf numFmtId="0" fontId="11" fillId="0" borderId="0" xfId="1" applyFont="1" applyBorder="1" applyProtection="1"/>
    <xf numFmtId="0" fontId="11" fillId="0" borderId="0" xfId="1" applyFont="1" applyBorder="1" applyAlignment="1" applyProtection="1">
      <alignment horizontal="right"/>
    </xf>
    <xf numFmtId="3" fontId="18" fillId="0" borderId="0" xfId="1" applyNumberFormat="1" applyFont="1" applyBorder="1" applyAlignment="1" applyProtection="1">
      <alignment horizontal="center" wrapText="1"/>
    </xf>
    <xf numFmtId="4" fontId="16" fillId="0" borderId="0" xfId="0" applyNumberFormat="1" applyFont="1" applyFill="1" applyBorder="1" applyAlignment="1" applyProtection="1">
      <alignment vertical="top" wrapText="1"/>
    </xf>
    <xf numFmtId="4" fontId="11" fillId="0" borderId="0" xfId="0" applyNumberFormat="1" applyFont="1" applyFill="1" applyBorder="1" applyAlignment="1" applyProtection="1">
      <alignment vertical="top" wrapText="1"/>
    </xf>
    <xf numFmtId="0" fontId="11" fillId="0" borderId="29" xfId="0" applyFont="1" applyBorder="1" applyProtection="1"/>
    <xf numFmtId="0" fontId="11" fillId="0" borderId="19" xfId="0" applyFont="1" applyBorder="1" applyProtection="1"/>
    <xf numFmtId="0" fontId="11" fillId="0" borderId="18" xfId="0" applyFont="1" applyBorder="1" applyProtection="1"/>
    <xf numFmtId="0" fontId="11" fillId="0" borderId="26" xfId="0" applyFont="1" applyBorder="1" applyProtection="1"/>
    <xf numFmtId="0" fontId="11" fillId="0" borderId="27" xfId="0" applyFont="1" applyBorder="1" applyProtection="1"/>
    <xf numFmtId="0" fontId="11" fillId="0" borderId="28" xfId="0" applyFont="1" applyBorder="1" applyProtection="1"/>
    <xf numFmtId="4" fontId="26" fillId="0" borderId="21" xfId="0" applyNumberFormat="1" applyFont="1" applyFill="1" applyBorder="1" applyAlignment="1" applyProtection="1">
      <alignment horizontal="left" vertical="top" wrapText="1"/>
    </xf>
    <xf numFmtId="4" fontId="16" fillId="0" borderId="26" xfId="0" applyNumberFormat="1" applyFont="1" applyFill="1" applyBorder="1" applyAlignment="1" applyProtection="1">
      <alignment horizontal="left" vertical="top" wrapText="1"/>
    </xf>
    <xf numFmtId="4" fontId="16" fillId="0" borderId="27" xfId="0" applyNumberFormat="1" applyFont="1" applyFill="1" applyBorder="1" applyAlignment="1" applyProtection="1">
      <alignment horizontal="left" vertical="top" wrapText="1"/>
    </xf>
    <xf numFmtId="4" fontId="26" fillId="0" borderId="28" xfId="0" applyNumberFormat="1" applyFont="1" applyFill="1" applyBorder="1" applyAlignment="1" applyProtection="1">
      <alignment vertical="top" wrapText="1"/>
    </xf>
    <xf numFmtId="0" fontId="11" fillId="0" borderId="30" xfId="0" applyFont="1" applyBorder="1" applyProtection="1"/>
    <xf numFmtId="0" fontId="11" fillId="0" borderId="0" xfId="0" applyFont="1" applyBorder="1" applyProtection="1"/>
    <xf numFmtId="0" fontId="11" fillId="0" borderId="21" xfId="0" applyFont="1" applyBorder="1" applyProtection="1"/>
    <xf numFmtId="0" fontId="16" fillId="0" borderId="30" xfId="0" applyFont="1" applyBorder="1" applyAlignment="1" applyProtection="1">
      <alignment vertical="top"/>
    </xf>
    <xf numFmtId="0" fontId="11" fillId="0" borderId="21" xfId="0" applyFont="1" applyBorder="1" applyAlignment="1" applyProtection="1">
      <alignment vertical="top"/>
    </xf>
    <xf numFmtId="0" fontId="11" fillId="0" borderId="0" xfId="0" applyFont="1" applyAlignment="1" applyProtection="1">
      <alignment vertical="top"/>
    </xf>
    <xf numFmtId="0" fontId="11" fillId="0" borderId="0" xfId="0" applyFont="1" applyBorder="1" applyAlignment="1" applyProtection="1">
      <alignment vertical="top" wrapText="1"/>
    </xf>
    <xf numFmtId="0" fontId="16" fillId="2" borderId="2" xfId="0" applyFont="1" applyFill="1" applyBorder="1" applyAlignment="1" applyProtection="1">
      <alignment horizontal="center" vertical="center" wrapText="1"/>
    </xf>
    <xf numFmtId="44" fontId="11" fillId="0" borderId="1" xfId="2" applyNumberFormat="1" applyFont="1" applyFill="1" applyBorder="1" applyAlignment="1" applyProtection="1">
      <alignment vertical="center"/>
    </xf>
    <xf numFmtId="0" fontId="39" fillId="0" borderId="0" xfId="0" applyFont="1" applyProtection="1"/>
    <xf numFmtId="0" fontId="39" fillId="0" borderId="0" xfId="0" applyFont="1" applyFill="1" applyProtection="1"/>
    <xf numFmtId="0" fontId="39" fillId="0" borderId="12" xfId="0" applyFont="1" applyBorder="1" applyProtection="1"/>
    <xf numFmtId="0" fontId="39" fillId="0" borderId="9" xfId="0" applyFont="1" applyBorder="1" applyProtection="1"/>
    <xf numFmtId="0" fontId="39" fillId="0" borderId="11" xfId="0" applyFont="1" applyFill="1" applyBorder="1" applyProtection="1"/>
    <xf numFmtId="0" fontId="21" fillId="0" borderId="13" xfId="0" applyFont="1" applyFill="1" applyBorder="1" applyProtection="1"/>
    <xf numFmtId="0" fontId="21" fillId="2" borderId="2" xfId="0" applyFont="1" applyFill="1" applyBorder="1" applyAlignment="1" applyProtection="1">
      <alignment vertical="center"/>
    </xf>
    <xf numFmtId="0" fontId="15" fillId="2" borderId="2"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21" fillId="0" borderId="10" xfId="0" applyFont="1" applyFill="1" applyBorder="1" applyProtection="1"/>
    <xf numFmtId="0" fontId="21" fillId="0" borderId="0" xfId="0" applyFont="1" applyFill="1" applyProtection="1"/>
    <xf numFmtId="0" fontId="38" fillId="0" borderId="26" xfId="0" applyFont="1" applyFill="1" applyBorder="1" applyAlignment="1" applyProtection="1">
      <alignment horizontal="left" indent="1"/>
    </xf>
    <xf numFmtId="0" fontId="21" fillId="0" borderId="26" xfId="0" applyFont="1" applyFill="1" applyBorder="1" applyProtection="1"/>
    <xf numFmtId="0" fontId="21" fillId="0" borderId="31" xfId="0" applyFont="1" applyFill="1" applyBorder="1" applyProtection="1"/>
    <xf numFmtId="0" fontId="21" fillId="0" borderId="13" xfId="0" applyFont="1" applyBorder="1" applyProtection="1"/>
    <xf numFmtId="0" fontId="21" fillId="0" borderId="30" xfId="0" applyFont="1" applyBorder="1" applyAlignment="1" applyProtection="1">
      <alignment vertical="center"/>
    </xf>
    <xf numFmtId="166" fontId="21" fillId="0" borderId="30" xfId="2" applyNumberFormat="1" applyFont="1" applyFill="1" applyBorder="1" applyAlignment="1" applyProtection="1">
      <alignment horizontal="center" vertical="center"/>
    </xf>
    <xf numFmtId="166" fontId="21" fillId="0" borderId="20" xfId="2" applyNumberFormat="1" applyFont="1" applyFill="1" applyBorder="1" applyAlignment="1" applyProtection="1">
      <alignment horizontal="center" vertical="center"/>
    </xf>
    <xf numFmtId="166" fontId="21" fillId="0" borderId="10" xfId="2" applyNumberFormat="1" applyFont="1" applyFill="1" applyBorder="1" applyAlignment="1" applyProtection="1">
      <alignment horizontal="center"/>
    </xf>
    <xf numFmtId="0" fontId="21" fillId="0" borderId="0" xfId="0" applyFont="1" applyProtection="1"/>
    <xf numFmtId="167" fontId="21" fillId="0" borderId="30" xfId="3" applyNumberFormat="1" applyFont="1" applyFill="1" applyBorder="1" applyAlignment="1" applyProtection="1">
      <alignment horizontal="center" vertical="center"/>
    </xf>
    <xf numFmtId="167" fontId="21" fillId="0" borderId="20" xfId="3" applyNumberFormat="1" applyFont="1" applyFill="1" applyBorder="1" applyAlignment="1" applyProtection="1">
      <alignment horizontal="center" vertical="center"/>
    </xf>
    <xf numFmtId="167" fontId="21" fillId="0" borderId="10" xfId="3" applyNumberFormat="1" applyFont="1" applyFill="1" applyBorder="1" applyAlignment="1" applyProtection="1">
      <alignment horizontal="center"/>
    </xf>
    <xf numFmtId="167" fontId="21" fillId="0" borderId="30" xfId="3" applyNumberFormat="1" applyFont="1" applyBorder="1" applyAlignment="1" applyProtection="1">
      <alignment horizontal="center" vertical="center"/>
    </xf>
    <xf numFmtId="167" fontId="21" fillId="0" borderId="20" xfId="3" applyNumberFormat="1" applyFont="1" applyBorder="1" applyAlignment="1" applyProtection="1">
      <alignment horizontal="center" vertical="center"/>
    </xf>
    <xf numFmtId="167" fontId="21" fillId="0" borderId="10" xfId="3" quotePrefix="1" applyNumberFormat="1" applyFont="1" applyFill="1" applyBorder="1" applyAlignment="1" applyProtection="1">
      <alignment horizontal="center"/>
    </xf>
    <xf numFmtId="165" fontId="21" fillId="0" borderId="30" xfId="3" applyNumberFormat="1" applyFont="1" applyBorder="1" applyAlignment="1" applyProtection="1">
      <alignment horizontal="center" vertical="center"/>
    </xf>
    <xf numFmtId="165" fontId="21" fillId="0" borderId="20" xfId="3" applyNumberFormat="1" applyFont="1" applyBorder="1" applyAlignment="1" applyProtection="1">
      <alignment horizontal="center" vertical="center"/>
    </xf>
    <xf numFmtId="167" fontId="21" fillId="0" borderId="29" xfId="3" quotePrefix="1" applyNumberFormat="1" applyFont="1" applyFill="1" applyBorder="1" applyAlignment="1" applyProtection="1">
      <alignment horizontal="center" vertical="center"/>
    </xf>
    <xf numFmtId="0" fontId="21" fillId="0" borderId="0" xfId="0" applyFont="1" applyBorder="1" applyProtection="1"/>
    <xf numFmtId="167" fontId="21" fillId="0" borderId="0" xfId="3" quotePrefix="1" applyNumberFormat="1" applyFont="1" applyBorder="1" applyAlignment="1" applyProtection="1">
      <alignment horizontal="center"/>
    </xf>
    <xf numFmtId="0" fontId="38" fillId="0" borderId="30" xfId="0" applyFont="1" applyBorder="1" applyAlignment="1" applyProtection="1">
      <alignment horizontal="left" indent="1"/>
    </xf>
    <xf numFmtId="0" fontId="21" fillId="0" borderId="20" xfId="0" applyFont="1" applyBorder="1" applyProtection="1"/>
    <xf numFmtId="0" fontId="21" fillId="0" borderId="21" xfId="0" applyFont="1" applyBorder="1" applyProtection="1"/>
    <xf numFmtId="165" fontId="21" fillId="0" borderId="20" xfId="3" applyNumberFormat="1" applyFont="1" applyFill="1" applyBorder="1" applyAlignment="1" applyProtection="1">
      <alignment horizontal="center" vertical="center"/>
    </xf>
    <xf numFmtId="165" fontId="21" fillId="0" borderId="21" xfId="3" applyNumberFormat="1" applyFont="1" applyFill="1" applyBorder="1" applyAlignment="1" applyProtection="1">
      <alignment horizontal="center" vertical="center"/>
    </xf>
    <xf numFmtId="165" fontId="21" fillId="0" borderId="21" xfId="3" applyNumberFormat="1" applyFont="1" applyBorder="1" applyAlignment="1" applyProtection="1">
      <alignment horizontal="center" vertical="center"/>
    </xf>
    <xf numFmtId="167" fontId="21" fillId="0" borderId="20" xfId="3" quotePrefix="1" applyNumberFormat="1" applyFont="1" applyFill="1" applyBorder="1" applyAlignment="1" applyProtection="1">
      <alignment horizontal="center" vertical="center"/>
    </xf>
    <xf numFmtId="167" fontId="21" fillId="0" borderId="21" xfId="3" quotePrefix="1" applyNumberFormat="1" applyFont="1" applyFill="1" applyBorder="1" applyAlignment="1" applyProtection="1">
      <alignment horizontal="center" vertical="center"/>
    </xf>
    <xf numFmtId="165" fontId="21" fillId="0" borderId="17" xfId="3" applyNumberFormat="1" applyFont="1" applyFill="1" applyBorder="1" applyAlignment="1" applyProtection="1">
      <alignment horizontal="center" vertical="center"/>
    </xf>
    <xf numFmtId="165" fontId="21" fillId="0" borderId="18" xfId="3" applyNumberFormat="1" applyFont="1" applyFill="1" applyBorder="1" applyAlignment="1" applyProtection="1">
      <alignment horizontal="center" vertical="center"/>
    </xf>
    <xf numFmtId="0" fontId="21" fillId="0" borderId="0" xfId="0" applyFont="1" applyBorder="1" applyAlignment="1" applyProtection="1">
      <alignment vertical="center"/>
    </xf>
    <xf numFmtId="165" fontId="21" fillId="0" borderId="0" xfId="3" applyNumberFormat="1" applyFont="1" applyFill="1" applyBorder="1" applyAlignment="1" applyProtection="1">
      <alignment horizontal="center" vertical="center"/>
    </xf>
    <xf numFmtId="167" fontId="21" fillId="0" borderId="20" xfId="3" quotePrefix="1" applyNumberFormat="1" applyFont="1" applyFill="1" applyBorder="1" applyAlignment="1" applyProtection="1">
      <alignment horizontal="center"/>
    </xf>
    <xf numFmtId="167" fontId="21" fillId="0" borderId="21" xfId="3" quotePrefix="1" applyNumberFormat="1" applyFont="1" applyFill="1" applyBorder="1" applyAlignment="1" applyProtection="1">
      <alignment horizontal="center"/>
    </xf>
    <xf numFmtId="166" fontId="21" fillId="0" borderId="21" xfId="2" applyNumberFormat="1" applyFont="1" applyFill="1" applyBorder="1" applyAlignment="1" applyProtection="1">
      <alignment horizontal="center" vertical="center"/>
    </xf>
    <xf numFmtId="166" fontId="21" fillId="0" borderId="17" xfId="2" applyNumberFormat="1" applyFont="1" applyFill="1" applyBorder="1" applyAlignment="1" applyProtection="1">
      <alignment horizontal="center" vertical="center"/>
    </xf>
    <xf numFmtId="166" fontId="21" fillId="0" borderId="18" xfId="2" applyNumberFormat="1" applyFont="1" applyFill="1" applyBorder="1" applyAlignment="1" applyProtection="1">
      <alignment horizontal="center" vertical="center"/>
    </xf>
    <xf numFmtId="0" fontId="21" fillId="0" borderId="0" xfId="0" applyFont="1" applyFill="1" applyBorder="1" applyProtection="1"/>
    <xf numFmtId="0" fontId="21" fillId="0" borderId="20" xfId="0" applyFont="1" applyFill="1" applyBorder="1" applyProtection="1"/>
    <xf numFmtId="0" fontId="21" fillId="0" borderId="21" xfId="0" applyFont="1" applyFill="1" applyBorder="1" applyProtection="1"/>
    <xf numFmtId="167" fontId="21" fillId="0" borderId="21" xfId="3" applyNumberFormat="1" applyFont="1" applyFill="1" applyBorder="1" applyAlignment="1" applyProtection="1">
      <alignment horizontal="center" vertical="center"/>
    </xf>
    <xf numFmtId="1" fontId="21" fillId="0" borderId="17" xfId="0" applyNumberFormat="1" applyFont="1" applyFill="1" applyBorder="1" applyAlignment="1" applyProtection="1">
      <alignment horizontal="center" vertical="center"/>
    </xf>
    <xf numFmtId="1" fontId="21" fillId="0" borderId="18" xfId="0" applyNumberFormat="1" applyFont="1" applyFill="1" applyBorder="1" applyAlignment="1" applyProtection="1">
      <alignment horizontal="center" vertical="center"/>
    </xf>
    <xf numFmtId="167" fontId="21" fillId="0" borderId="20" xfId="0" applyNumberFormat="1" applyFont="1" applyFill="1" applyBorder="1" applyAlignment="1" applyProtection="1">
      <alignment horizontal="center" vertical="center"/>
    </xf>
    <xf numFmtId="167" fontId="21" fillId="0" borderId="21" xfId="0" applyNumberFormat="1" applyFont="1" applyFill="1" applyBorder="1" applyAlignment="1" applyProtection="1">
      <alignment horizontal="center" vertical="center"/>
    </xf>
    <xf numFmtId="0" fontId="21" fillId="0" borderId="20" xfId="0" applyFont="1" applyBorder="1" applyAlignment="1" applyProtection="1">
      <alignment vertical="center"/>
    </xf>
    <xf numFmtId="0" fontId="21" fillId="0" borderId="21" xfId="0" applyFont="1" applyBorder="1" applyAlignment="1" applyProtection="1">
      <alignment vertical="center"/>
    </xf>
    <xf numFmtId="166" fontId="21" fillId="0" borderId="20" xfId="2" applyNumberFormat="1" applyFont="1" applyBorder="1" applyAlignment="1" applyProtection="1">
      <alignment horizontal="center" vertical="center"/>
    </xf>
    <xf numFmtId="166" fontId="21" fillId="0" borderId="21" xfId="2" applyNumberFormat="1" applyFont="1" applyBorder="1" applyAlignment="1" applyProtection="1">
      <alignment horizontal="center" vertical="center"/>
    </xf>
    <xf numFmtId="166" fontId="21" fillId="0" borderId="17" xfId="2" applyNumberFormat="1" applyFont="1" applyBorder="1" applyAlignment="1" applyProtection="1">
      <alignment horizontal="center" vertical="center"/>
    </xf>
    <xf numFmtId="166" fontId="21" fillId="0" borderId="18" xfId="2" applyNumberFormat="1" applyFont="1" applyBorder="1" applyAlignment="1" applyProtection="1">
      <alignment horizontal="center" vertical="center"/>
    </xf>
    <xf numFmtId="166" fontId="21" fillId="0" borderId="0" xfId="2" applyNumberFormat="1" applyFont="1" applyBorder="1" applyAlignment="1" applyProtection="1">
      <alignment horizontal="center" vertical="center"/>
    </xf>
    <xf numFmtId="0" fontId="21" fillId="0" borderId="14" xfId="0" applyFont="1" applyBorder="1" applyProtection="1"/>
    <xf numFmtId="0" fontId="21" fillId="0" borderId="15" xfId="0" applyFont="1" applyBorder="1" applyProtection="1"/>
    <xf numFmtId="0" fontId="21" fillId="0" borderId="16" xfId="0" applyFont="1" applyFill="1" applyBorder="1" applyProtection="1"/>
    <xf numFmtId="167" fontId="21" fillId="0" borderId="17" xfId="3" applyNumberFormat="1" applyFont="1" applyFill="1" applyBorder="1" applyAlignment="1" applyProtection="1">
      <alignment horizontal="center" vertical="center"/>
    </xf>
    <xf numFmtId="0" fontId="11" fillId="0" borderId="0" xfId="0" applyFont="1" applyFill="1" applyBorder="1" applyProtection="1"/>
    <xf numFmtId="0" fontId="11" fillId="0" borderId="29" xfId="0" applyFont="1" applyFill="1" applyBorder="1" applyProtection="1"/>
    <xf numFmtId="0" fontId="11" fillId="0" borderId="19" xfId="0" applyFont="1" applyFill="1" applyBorder="1" applyProtection="1"/>
    <xf numFmtId="0" fontId="11" fillId="0" borderId="26" xfId="0" applyFont="1" applyFill="1" applyBorder="1" applyProtection="1"/>
    <xf numFmtId="0" fontId="11" fillId="0" borderId="27" xfId="0" applyFont="1" applyFill="1" applyBorder="1" applyProtection="1"/>
    <xf numFmtId="0" fontId="16" fillId="0" borderId="0" xfId="0" applyFont="1" applyFill="1" applyBorder="1" applyAlignment="1" applyProtection="1">
      <alignment vertical="top"/>
    </xf>
    <xf numFmtId="0" fontId="11" fillId="0" borderId="30" xfId="0" applyFont="1" applyFill="1" applyBorder="1" applyProtection="1"/>
    <xf numFmtId="44" fontId="11" fillId="0" borderId="0" xfId="2" applyFont="1" applyProtection="1"/>
    <xf numFmtId="0" fontId="11" fillId="0" borderId="1" xfId="0" applyNumberFormat="1" applyFont="1" applyBorder="1" applyAlignment="1" applyProtection="1">
      <alignment vertical="center"/>
    </xf>
    <xf numFmtId="0" fontId="11" fillId="0" borderId="1" xfId="0" applyNumberFormat="1" applyFont="1" applyBorder="1" applyAlignment="1" applyProtection="1">
      <alignment vertical="center" wrapText="1"/>
    </xf>
    <xf numFmtId="0" fontId="11" fillId="0" borderId="1" xfId="2" applyNumberFormat="1" applyFont="1" applyBorder="1" applyAlignment="1" applyProtection="1">
      <alignment vertical="center"/>
    </xf>
    <xf numFmtId="0" fontId="11" fillId="0" borderId="8" xfId="0" applyFont="1" applyFill="1" applyBorder="1" applyAlignment="1" applyProtection="1">
      <alignment horizontal="center" vertical="center"/>
    </xf>
    <xf numFmtId="0" fontId="12" fillId="0" borderId="0" xfId="1" applyFont="1" applyFill="1" applyBorder="1" applyAlignment="1" applyProtection="1">
      <alignment vertical="top"/>
    </xf>
    <xf numFmtId="4" fontId="15" fillId="0" borderId="19" xfId="1" applyNumberFormat="1" applyFont="1" applyFill="1" applyBorder="1" applyAlignment="1" applyProtection="1">
      <alignment horizontal="left" vertical="top" wrapText="1"/>
    </xf>
    <xf numFmtId="0" fontId="16" fillId="0" borderId="19" xfId="1" applyFont="1" applyFill="1" applyBorder="1" applyAlignment="1" applyProtection="1">
      <alignment horizontal="left" vertical="top"/>
    </xf>
    <xf numFmtId="44" fontId="19" fillId="0" borderId="19" xfId="1" applyNumberFormat="1" applyFont="1" applyFill="1" applyBorder="1" applyAlignment="1" applyProtection="1">
      <alignment horizontal="center" vertical="top"/>
    </xf>
    <xf numFmtId="0" fontId="15" fillId="0" borderId="0" xfId="1" applyNumberFormat="1" applyFont="1" applyFill="1" applyBorder="1" applyAlignment="1" applyProtection="1">
      <alignment horizontal="left" vertical="top" wrapText="1"/>
    </xf>
    <xf numFmtId="0" fontId="16" fillId="0" borderId="0" xfId="1" applyNumberFormat="1" applyFont="1" applyFill="1" applyBorder="1" applyAlignment="1" applyProtection="1">
      <alignment horizontal="left" vertical="top"/>
    </xf>
    <xf numFmtId="0" fontId="19" fillId="0" borderId="0" xfId="1" applyNumberFormat="1" applyFont="1" applyFill="1" applyBorder="1" applyAlignment="1" applyProtection="1">
      <alignment horizontal="center" vertical="top"/>
    </xf>
    <xf numFmtId="44" fontId="16" fillId="2" borderId="1" xfId="2" applyNumberFormat="1" applyFont="1" applyFill="1" applyBorder="1" applyAlignment="1" applyProtection="1">
      <alignment vertical="center"/>
    </xf>
    <xf numFmtId="4" fontId="11" fillId="0" borderId="1" xfId="0" applyNumberFormat="1" applyFont="1" applyFill="1" applyBorder="1" applyAlignment="1" applyProtection="1">
      <alignment horizontal="center" vertical="center"/>
    </xf>
    <xf numFmtId="4" fontId="12" fillId="0" borderId="30" xfId="0" applyNumberFormat="1" applyFont="1" applyFill="1" applyBorder="1" applyProtection="1"/>
    <xf numFmtId="0" fontId="11" fillId="0" borderId="19" xfId="0" applyFont="1" applyFill="1" applyBorder="1" applyAlignment="1" applyProtection="1">
      <alignment vertical="center"/>
    </xf>
    <xf numFmtId="0" fontId="16" fillId="0" borderId="28" xfId="0" applyNumberFormat="1" applyFont="1" applyFill="1" applyBorder="1" applyAlignment="1" applyProtection="1">
      <alignment horizontal="right" vertical="center"/>
    </xf>
    <xf numFmtId="3" fontId="16" fillId="2" borderId="1" xfId="0" applyNumberFormat="1" applyFont="1" applyFill="1" applyBorder="1" applyAlignment="1" applyProtection="1">
      <alignment horizontal="center" vertical="center"/>
    </xf>
    <xf numFmtId="4" fontId="16" fillId="2" borderId="1" xfId="0" applyNumberFormat="1" applyFont="1" applyFill="1" applyBorder="1" applyAlignment="1" applyProtection="1">
      <alignment horizontal="center" vertical="center"/>
    </xf>
    <xf numFmtId="44" fontId="35" fillId="0" borderId="7" xfId="0" applyNumberFormat="1" applyFont="1" applyFill="1" applyBorder="1" applyAlignment="1" applyProtection="1">
      <alignment vertical="center"/>
    </xf>
    <xf numFmtId="3" fontId="26" fillId="2" borderId="1" xfId="0" applyNumberFormat="1" applyFont="1" applyFill="1" applyBorder="1" applyAlignment="1" applyProtection="1">
      <alignment horizontal="left" vertical="center" wrapText="1"/>
    </xf>
    <xf numFmtId="44" fontId="26" fillId="2" borderId="1" xfId="2" applyNumberFormat="1" applyFont="1" applyFill="1" applyBorder="1" applyAlignment="1" applyProtection="1">
      <alignment horizontal="left" vertical="center"/>
    </xf>
    <xf numFmtId="165" fontId="26" fillId="2" borderId="1" xfId="3" applyNumberFormat="1" applyFont="1" applyFill="1" applyBorder="1" applyAlignment="1" applyProtection="1">
      <alignment horizontal="center" vertical="center"/>
    </xf>
    <xf numFmtId="44" fontId="26" fillId="2" borderId="23" xfId="2" applyNumberFormat="1" applyFont="1" applyFill="1" applyBorder="1" applyAlignment="1" applyProtection="1">
      <alignment horizontal="left" vertical="center"/>
    </xf>
    <xf numFmtId="3" fontId="16" fillId="0" borderId="0" xfId="0" applyNumberFormat="1" applyFont="1" applyFill="1" applyBorder="1" applyAlignment="1" applyProtection="1">
      <alignment horizontal="left" vertical="center"/>
    </xf>
    <xf numFmtId="44" fontId="11" fillId="0" borderId="0" xfId="0" applyNumberFormat="1" applyFont="1" applyFill="1" applyBorder="1" applyAlignment="1" applyProtection="1">
      <alignment horizontal="left" vertical="center"/>
    </xf>
    <xf numFmtId="44" fontId="11" fillId="0" borderId="0" xfId="2" applyNumberFormat="1" applyFont="1" applyFill="1" applyBorder="1" applyAlignment="1" applyProtection="1">
      <alignment horizontal="left" vertical="center"/>
    </xf>
    <xf numFmtId="165" fontId="11" fillId="0" borderId="0" xfId="3" applyNumberFormat="1" applyFont="1" applyFill="1" applyBorder="1" applyAlignment="1" applyProtection="1">
      <alignment horizontal="left" vertical="center"/>
    </xf>
    <xf numFmtId="3" fontId="11" fillId="0" borderId="0" xfId="0" applyNumberFormat="1" applyFont="1" applyFill="1" applyBorder="1" applyAlignment="1" applyProtection="1">
      <alignment horizontal="left" vertical="center"/>
    </xf>
    <xf numFmtId="0" fontId="21" fillId="2" borderId="1" xfId="0" applyFont="1" applyFill="1" applyBorder="1" applyAlignment="1" applyProtection="1">
      <alignment vertical="center"/>
    </xf>
    <xf numFmtId="44" fontId="21" fillId="2" borderId="1" xfId="2" applyNumberFormat="1" applyFont="1" applyFill="1" applyBorder="1" applyAlignment="1" applyProtection="1">
      <alignment vertical="center"/>
    </xf>
    <xf numFmtId="4" fontId="42" fillId="2" borderId="1" xfId="0" applyNumberFormat="1" applyFont="1" applyFill="1" applyBorder="1" applyAlignment="1" applyProtection="1">
      <alignment horizontal="left" vertical="top" wrapText="1"/>
    </xf>
    <xf numFmtId="0" fontId="16" fillId="0" borderId="0" xfId="0" applyFont="1" applyFill="1" applyBorder="1" applyAlignment="1" applyProtection="1">
      <alignment horizontal="right" vertical="center"/>
    </xf>
    <xf numFmtId="3" fontId="13" fillId="0" borderId="32" xfId="0" applyNumberFormat="1" applyFont="1" applyBorder="1" applyAlignment="1" applyProtection="1">
      <alignment horizontal="left" vertical="center" wrapText="1"/>
    </xf>
    <xf numFmtId="44" fontId="13" fillId="0" borderId="33" xfId="2" applyNumberFormat="1" applyFont="1" applyBorder="1" applyAlignment="1" applyProtection="1">
      <alignment horizontal="left" vertical="center"/>
    </xf>
    <xf numFmtId="165" fontId="13" fillId="0" borderId="32" xfId="3" applyNumberFormat="1" applyFont="1" applyBorder="1" applyAlignment="1" applyProtection="1">
      <alignment horizontal="center" vertical="center"/>
    </xf>
    <xf numFmtId="3" fontId="13" fillId="0" borderId="1" xfId="0" applyNumberFormat="1" applyFont="1" applyBorder="1" applyAlignment="1" applyProtection="1">
      <alignment horizontal="left" vertical="center" wrapText="1"/>
    </xf>
    <xf numFmtId="3" fontId="13" fillId="0" borderId="1" xfId="0" applyNumberFormat="1" applyFont="1" applyFill="1" applyBorder="1" applyAlignment="1" applyProtection="1">
      <alignment horizontal="left" vertical="center" wrapText="1"/>
    </xf>
    <xf numFmtId="44" fontId="13" fillId="0" borderId="3" xfId="2" applyNumberFormat="1" applyFont="1" applyBorder="1" applyAlignment="1" applyProtection="1">
      <alignment horizontal="left" vertical="center"/>
    </xf>
    <xf numFmtId="165" fontId="13" fillId="0" borderId="1" xfId="3" applyNumberFormat="1" applyFont="1" applyBorder="1" applyAlignment="1" applyProtection="1">
      <alignment horizontal="center" vertical="center"/>
    </xf>
    <xf numFmtId="3" fontId="13" fillId="0" borderId="17" xfId="0" applyNumberFormat="1" applyFont="1" applyBorder="1" applyAlignment="1" applyProtection="1">
      <alignment horizontal="left" vertical="center" wrapText="1"/>
    </xf>
    <xf numFmtId="0" fontId="21" fillId="0" borderId="30"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9" xfId="0" applyFont="1" applyBorder="1" applyAlignment="1" applyProtection="1">
      <alignment vertical="center"/>
    </xf>
    <xf numFmtId="0" fontId="11" fillId="0" borderId="27" xfId="0" applyNumberFormat="1" applyFont="1" applyFill="1" applyBorder="1" applyAlignment="1" applyProtection="1">
      <alignment horizontal="center" vertical="center" wrapText="1"/>
    </xf>
    <xf numFmtId="0" fontId="11" fillId="0" borderId="27" xfId="2"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1" fillId="0" borderId="0" xfId="2" applyNumberFormat="1" applyFont="1" applyFill="1" applyBorder="1" applyAlignment="1" applyProtection="1">
      <alignment horizontal="center" vertical="center" wrapText="1"/>
    </xf>
    <xf numFmtId="44" fontId="19" fillId="0" borderId="0" xfId="1" applyNumberFormat="1" applyFont="1" applyFill="1" applyBorder="1" applyAlignment="1" applyProtection="1">
      <alignment horizontal="center" vertical="top"/>
    </xf>
    <xf numFmtId="0" fontId="16" fillId="0" borderId="0" xfId="2" applyNumberFormat="1" applyFont="1" applyFill="1" applyBorder="1" applyAlignment="1" applyProtection="1">
      <alignment horizontal="center" vertical="center" wrapText="1"/>
    </xf>
    <xf numFmtId="3" fontId="36" fillId="0" borderId="26" xfId="0" applyNumberFormat="1" applyFont="1" applyFill="1" applyBorder="1" applyAlignment="1" applyProtection="1">
      <alignment horizontal="left" vertical="center" wrapText="1"/>
    </xf>
    <xf numFmtId="4" fontId="12" fillId="0" borderId="26" xfId="0" applyNumberFormat="1" applyFont="1" applyFill="1" applyBorder="1" applyProtection="1"/>
    <xf numFmtId="0" fontId="16" fillId="0" borderId="28" xfId="2" applyNumberFormat="1" applyFont="1" applyFill="1" applyBorder="1" applyAlignment="1" applyProtection="1">
      <alignment horizontal="right" vertical="center" wrapText="1" indent="1"/>
    </xf>
    <xf numFmtId="0" fontId="25" fillId="0" borderId="0" xfId="1" applyFont="1" applyAlignment="1" applyProtection="1">
      <alignment horizontal="center" vertical="top"/>
    </xf>
    <xf numFmtId="0" fontId="16" fillId="0" borderId="0" xfId="1" applyFont="1" applyAlignment="1" applyProtection="1">
      <alignment horizontal="left" vertical="top" wrapText="1"/>
    </xf>
    <xf numFmtId="4" fontId="15" fillId="0" borderId="0" xfId="0" applyNumberFormat="1" applyFont="1" applyFill="1" applyBorder="1" applyAlignment="1" applyProtection="1">
      <alignment horizontal="center" vertical="center" wrapText="1"/>
    </xf>
    <xf numFmtId="4" fontId="16" fillId="0" borderId="30" xfId="0" applyNumberFormat="1" applyFont="1" applyFill="1" applyBorder="1" applyAlignment="1" applyProtection="1">
      <alignment vertical="top" wrapText="1"/>
    </xf>
    <xf numFmtId="4" fontId="26" fillId="0" borderId="0" xfId="0" applyNumberFormat="1" applyFont="1" applyFill="1" applyBorder="1" applyAlignment="1" applyProtection="1">
      <alignment horizontal="left" vertical="top" wrapText="1"/>
    </xf>
    <xf numFmtId="4" fontId="15"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left" vertical="top" wrapText="1"/>
    </xf>
    <xf numFmtId="2" fontId="16" fillId="2" borderId="1" xfId="0" applyNumberFormat="1" applyFont="1" applyFill="1" applyBorder="1" applyAlignment="1" applyProtection="1">
      <alignment horizontal="center" vertical="center"/>
    </xf>
    <xf numFmtId="4" fontId="12" fillId="0" borderId="27" xfId="0" applyNumberFormat="1" applyFont="1" applyFill="1" applyBorder="1" applyAlignment="1" applyProtection="1">
      <alignment wrapText="1"/>
    </xf>
    <xf numFmtId="4" fontId="12" fillId="0" borderId="27" xfId="0" applyNumberFormat="1" applyFont="1" applyFill="1" applyBorder="1" applyProtection="1"/>
    <xf numFmtId="4" fontId="12" fillId="0" borderId="0" xfId="0" applyNumberFormat="1" applyFont="1" applyFill="1" applyBorder="1" applyProtection="1"/>
    <xf numFmtId="3" fontId="11" fillId="3" borderId="1" xfId="0" applyNumberFormat="1" applyFont="1" applyFill="1" applyBorder="1" applyAlignment="1" applyProtection="1">
      <alignment horizontal="center" vertical="center"/>
      <protection locked="0"/>
    </xf>
    <xf numFmtId="2" fontId="11" fillId="3" borderId="1" xfId="0" applyNumberFormat="1" applyFont="1" applyFill="1" applyBorder="1" applyAlignment="1" applyProtection="1">
      <alignment horizontal="center" vertical="center"/>
      <protection locked="0"/>
    </xf>
    <xf numFmtId="3" fontId="11" fillId="3" borderId="1" xfId="2" applyNumberFormat="1" applyFont="1" applyFill="1" applyBorder="1" applyAlignment="1" applyProtection="1">
      <alignment horizontal="center" vertical="center"/>
      <protection locked="0"/>
    </xf>
    <xf numFmtId="2" fontId="11" fillId="3" borderId="1" xfId="2" applyNumberFormat="1" applyFont="1" applyFill="1" applyBorder="1" applyAlignment="1" applyProtection="1">
      <alignment horizontal="center" vertical="center"/>
      <protection locked="0"/>
    </xf>
    <xf numFmtId="0" fontId="11" fillId="3" borderId="1" xfId="1" applyFont="1" applyFill="1" applyBorder="1" applyAlignment="1" applyProtection="1">
      <alignment vertical="center" wrapText="1"/>
      <protection locked="0"/>
    </xf>
    <xf numFmtId="0" fontId="11" fillId="3" borderId="1" xfId="0" applyFont="1" applyFill="1" applyBorder="1" applyAlignment="1" applyProtection="1">
      <alignment horizontal="center" vertical="center" wrapText="1"/>
      <protection locked="0"/>
    </xf>
    <xf numFmtId="1" fontId="11" fillId="3" borderId="1" xfId="0" applyNumberFormat="1" applyFont="1" applyFill="1" applyBorder="1" applyAlignment="1" applyProtection="1">
      <alignment horizontal="center" vertical="center"/>
      <protection locked="0"/>
    </xf>
    <xf numFmtId="44" fontId="11" fillId="3" borderId="1" xfId="0" applyNumberFormat="1" applyFont="1" applyFill="1" applyBorder="1" applyAlignment="1" applyProtection="1">
      <alignment vertical="center"/>
      <protection locked="0"/>
    </xf>
    <xf numFmtId="44" fontId="21" fillId="3" borderId="1" xfId="2" applyNumberFormat="1" applyFont="1" applyFill="1" applyBorder="1" applyAlignment="1" applyProtection="1">
      <alignment vertical="center"/>
      <protection locked="0"/>
    </xf>
    <xf numFmtId="44" fontId="41" fillId="3" borderId="1" xfId="2" applyNumberFormat="1" applyFont="1" applyFill="1" applyBorder="1" applyAlignment="1" applyProtection="1">
      <alignment vertical="center"/>
      <protection locked="0"/>
    </xf>
    <xf numFmtId="0" fontId="21" fillId="3" borderId="1" xfId="2" applyNumberFormat="1" applyFont="1" applyFill="1" applyBorder="1" applyAlignment="1" applyProtection="1">
      <alignment horizontal="center" vertical="center"/>
      <protection locked="0"/>
    </xf>
    <xf numFmtId="0" fontId="11" fillId="3" borderId="1" xfId="0" applyNumberFormat="1" applyFont="1" applyFill="1" applyBorder="1" applyAlignment="1" applyProtection="1">
      <alignment horizontal="center" vertical="center" wrapText="1"/>
      <protection locked="0"/>
    </xf>
    <xf numFmtId="0" fontId="11" fillId="3" borderId="1" xfId="2" applyNumberFormat="1" applyFont="1" applyFill="1" applyBorder="1" applyAlignment="1" applyProtection="1">
      <alignment horizontal="center" vertical="center" wrapText="1"/>
      <protection locked="0"/>
    </xf>
    <xf numFmtId="44" fontId="11" fillId="3" borderId="1" xfId="2" applyNumberFormat="1" applyFont="1" applyFill="1" applyBorder="1" applyAlignment="1" applyProtection="1">
      <alignment vertical="center"/>
      <protection locked="0"/>
    </xf>
    <xf numFmtId="44" fontId="13" fillId="3" borderId="1" xfId="0" applyNumberFormat="1" applyFont="1" applyFill="1" applyBorder="1" applyAlignment="1" applyProtection="1">
      <alignment vertical="center"/>
      <protection locked="0"/>
    </xf>
    <xf numFmtId="4" fontId="13" fillId="3" borderId="1" xfId="0" applyNumberFormat="1" applyFont="1" applyFill="1" applyBorder="1" applyAlignment="1" applyProtection="1">
      <alignment vertical="center"/>
      <protection locked="0"/>
    </xf>
    <xf numFmtId="4" fontId="13" fillId="3" borderId="1" xfId="0" applyNumberFormat="1" applyFont="1" applyFill="1" applyBorder="1" applyAlignment="1" applyProtection="1">
      <alignment vertical="center" wrapText="1"/>
      <protection locked="0"/>
    </xf>
    <xf numFmtId="44" fontId="13" fillId="3" borderId="1" xfId="0" applyNumberFormat="1" applyFont="1" applyFill="1" applyBorder="1" applyAlignment="1" applyProtection="1">
      <alignment vertical="center" wrapText="1"/>
      <protection locked="0"/>
    </xf>
    <xf numFmtId="14" fontId="13" fillId="3" borderId="1" xfId="0" applyNumberFormat="1" applyFont="1" applyFill="1" applyBorder="1" applyAlignment="1" applyProtection="1">
      <alignment horizontal="center" vertical="center"/>
      <protection locked="0"/>
    </xf>
    <xf numFmtId="0" fontId="13" fillId="3" borderId="1" xfId="0" applyFont="1" applyFill="1" applyBorder="1" applyAlignment="1" applyProtection="1">
      <alignment vertical="center"/>
      <protection locked="0"/>
    </xf>
    <xf numFmtId="44" fontId="13" fillId="3" borderId="1" xfId="2" applyFont="1" applyFill="1" applyBorder="1" applyAlignment="1" applyProtection="1">
      <alignment vertical="center"/>
      <protection locked="0"/>
    </xf>
    <xf numFmtId="44" fontId="13" fillId="3" borderId="31" xfId="2" applyFont="1" applyFill="1" applyBorder="1" applyAlignment="1" applyProtection="1">
      <alignment vertical="center"/>
      <protection locked="0"/>
    </xf>
    <xf numFmtId="44" fontId="16" fillId="2" borderId="1" xfId="2" applyFont="1" applyFill="1" applyBorder="1" applyAlignment="1" applyProtection="1">
      <alignment vertical="center"/>
    </xf>
    <xf numFmtId="44" fontId="13" fillId="3" borderId="32" xfId="2" applyNumberFormat="1" applyFont="1" applyFill="1" applyBorder="1" applyAlignment="1" applyProtection="1">
      <alignment horizontal="left" vertical="center"/>
      <protection locked="0"/>
    </xf>
    <xf numFmtId="44" fontId="13" fillId="3" borderId="17" xfId="2" applyNumberFormat="1" applyFont="1" applyFill="1" applyBorder="1" applyAlignment="1" applyProtection="1">
      <alignment horizontal="left" vertical="center"/>
      <protection locked="0"/>
    </xf>
    <xf numFmtId="44" fontId="13" fillId="3" borderId="1" xfId="2" applyNumberFormat="1" applyFont="1" applyFill="1" applyBorder="1" applyAlignment="1" applyProtection="1">
      <alignment horizontal="left" vertical="center"/>
      <protection locked="0"/>
    </xf>
    <xf numFmtId="3" fontId="13" fillId="3" borderId="32" xfId="0" applyNumberFormat="1" applyFont="1" applyFill="1" applyBorder="1" applyAlignment="1" applyProtection="1">
      <alignment horizontal="left" vertical="center" wrapText="1"/>
      <protection locked="0"/>
    </xf>
    <xf numFmtId="3" fontId="13" fillId="3" borderId="17" xfId="0" applyNumberFormat="1" applyFont="1" applyFill="1" applyBorder="1" applyAlignment="1" applyProtection="1">
      <alignment horizontal="left" vertical="center" wrapText="1"/>
      <protection locked="0"/>
    </xf>
    <xf numFmtId="3" fontId="13" fillId="3" borderId="1" xfId="0" applyNumberFormat="1" applyFont="1" applyFill="1" applyBorder="1" applyAlignment="1" applyProtection="1">
      <alignment horizontal="left" vertical="center" wrapText="1"/>
      <protection locked="0"/>
    </xf>
    <xf numFmtId="3" fontId="36" fillId="0" borderId="27" xfId="0" applyNumberFormat="1" applyFont="1" applyFill="1" applyBorder="1" applyAlignment="1" applyProtection="1">
      <alignment horizontal="left" vertical="center" wrapText="1"/>
    </xf>
    <xf numFmtId="3" fontId="36" fillId="0" borderId="0" xfId="0" applyNumberFormat="1" applyFont="1" applyFill="1" applyBorder="1" applyAlignment="1" applyProtection="1">
      <alignment horizontal="left" vertical="center" wrapText="1"/>
    </xf>
    <xf numFmtId="165" fontId="26" fillId="2" borderId="22" xfId="3" applyNumberFormat="1" applyFont="1" applyFill="1" applyBorder="1" applyAlignment="1" applyProtection="1">
      <alignment horizontal="center" vertical="center"/>
    </xf>
    <xf numFmtId="3" fontId="13" fillId="0" borderId="31" xfId="0" applyNumberFormat="1" applyFont="1" applyBorder="1" applyAlignment="1" applyProtection="1">
      <alignment horizontal="left" vertical="center" wrapText="1"/>
    </xf>
    <xf numFmtId="44" fontId="13" fillId="3" borderId="20" xfId="2" applyNumberFormat="1" applyFont="1" applyFill="1" applyBorder="1" applyAlignment="1" applyProtection="1">
      <alignment horizontal="left" vertical="center"/>
      <protection locked="0"/>
    </xf>
    <xf numFmtId="44" fontId="13" fillId="0" borderId="21" xfId="2" applyNumberFormat="1" applyFont="1" applyBorder="1" applyAlignment="1" applyProtection="1">
      <alignment horizontal="left" vertical="center"/>
    </xf>
    <xf numFmtId="165" fontId="13" fillId="0" borderId="20" xfId="3" applyNumberFormat="1" applyFont="1" applyBorder="1" applyAlignment="1" applyProtection="1">
      <alignment horizontal="center" vertical="center"/>
    </xf>
    <xf numFmtId="3" fontId="26" fillId="2" borderId="4" xfId="0" applyNumberFormat="1" applyFont="1" applyFill="1" applyBorder="1" applyAlignment="1" applyProtection="1">
      <alignment horizontal="left" vertical="center" wrapText="1"/>
    </xf>
    <xf numFmtId="44" fontId="35" fillId="3" borderId="7" xfId="0" applyNumberFormat="1" applyFont="1" applyFill="1" applyBorder="1" applyAlignment="1" applyProtection="1">
      <alignment vertical="center"/>
      <protection locked="0"/>
    </xf>
    <xf numFmtId="0" fontId="11" fillId="0" borderId="27" xfId="1" applyFont="1" applyFill="1" applyBorder="1" applyAlignment="1" applyProtection="1">
      <alignment vertical="center" wrapText="1"/>
    </xf>
    <xf numFmtId="0" fontId="11" fillId="0" borderId="27" xfId="0" applyFont="1" applyFill="1" applyBorder="1" applyAlignment="1" applyProtection="1">
      <alignment horizontal="center" vertical="center" wrapText="1"/>
    </xf>
    <xf numFmtId="1" fontId="11" fillId="0" borderId="27" xfId="0" applyNumberFormat="1" applyFont="1" applyFill="1" applyBorder="1" applyAlignment="1" applyProtection="1">
      <alignment horizontal="center" vertical="center"/>
    </xf>
    <xf numFmtId="0" fontId="11" fillId="0" borderId="26" xfId="1" applyFont="1" applyFill="1" applyBorder="1" applyAlignment="1" applyProtection="1">
      <alignment vertical="center" wrapText="1"/>
    </xf>
    <xf numFmtId="44" fontId="16" fillId="3" borderId="1" xfId="2" applyNumberFormat="1" applyFont="1" applyFill="1" applyBorder="1" applyAlignment="1" applyProtection="1">
      <alignment vertical="center"/>
      <protection locked="0"/>
    </xf>
    <xf numFmtId="44" fontId="16" fillId="3" borderId="1" xfId="0" applyNumberFormat="1" applyFont="1" applyFill="1" applyBorder="1" applyAlignment="1" applyProtection="1">
      <alignment vertical="center"/>
      <protection locked="0"/>
    </xf>
    <xf numFmtId="44" fontId="16" fillId="3" borderId="1" xfId="2" applyFont="1" applyFill="1" applyBorder="1" applyAlignment="1" applyProtection="1">
      <alignment vertical="center"/>
      <protection locked="0"/>
    </xf>
    <xf numFmtId="0" fontId="12" fillId="0" borderId="1" xfId="1" applyFont="1" applyFill="1" applyBorder="1" applyAlignment="1" applyProtection="1">
      <alignment vertical="center"/>
      <protection locked="0"/>
    </xf>
    <xf numFmtId="0" fontId="44" fillId="0" borderId="1" xfId="0" applyFont="1" applyBorder="1" applyAlignment="1" applyProtection="1">
      <alignment horizontal="center" vertical="center" wrapText="1"/>
      <protection locked="0"/>
    </xf>
    <xf numFmtId="1" fontId="44" fillId="0" borderId="1" xfId="0" applyNumberFormat="1" applyFont="1" applyBorder="1" applyAlignment="1" applyProtection="1">
      <alignment horizontal="center" vertical="center"/>
      <protection locked="0"/>
    </xf>
    <xf numFmtId="169" fontId="44" fillId="0" borderId="1" xfId="0" applyNumberFormat="1" applyFont="1" applyBorder="1" applyAlignment="1" applyProtection="1">
      <alignment vertical="center"/>
      <protection locked="0"/>
    </xf>
    <xf numFmtId="0" fontId="12" fillId="0" borderId="1" xfId="1" applyFont="1" applyFill="1" applyBorder="1" applyAlignment="1" applyProtection="1">
      <alignment vertical="center" wrapText="1"/>
      <protection locked="0"/>
    </xf>
    <xf numFmtId="0" fontId="44" fillId="0" borderId="1" xfId="0" applyFont="1" applyBorder="1" applyAlignment="1" applyProtection="1">
      <alignment horizontal="center" vertical="center"/>
      <protection locked="0"/>
    </xf>
    <xf numFmtId="169" fontId="12" fillId="0" borderId="1" xfId="0" applyNumberFormat="1" applyFont="1" applyBorder="1" applyAlignment="1" applyProtection="1">
      <alignment vertical="center"/>
      <protection locked="0"/>
    </xf>
    <xf numFmtId="0" fontId="11" fillId="0" borderId="1" xfId="0" applyNumberFormat="1" applyFont="1" applyFill="1" applyBorder="1" applyAlignment="1" applyProtection="1">
      <alignment vertical="center" wrapText="1"/>
    </xf>
    <xf numFmtId="44" fontId="45" fillId="3" borderId="1" xfId="0" applyNumberFormat="1" applyFont="1" applyFill="1" applyBorder="1" applyAlignment="1" applyProtection="1">
      <alignment vertical="center"/>
      <protection locked="0"/>
    </xf>
    <xf numFmtId="0" fontId="26" fillId="3" borderId="1" xfId="0" applyFont="1" applyFill="1" applyBorder="1" applyAlignment="1" applyProtection="1">
      <alignment vertical="center"/>
      <protection locked="0"/>
    </xf>
    <xf numFmtId="14" fontId="13" fillId="3"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vertical="center" wrapText="1"/>
      <protection locked="0"/>
    </xf>
    <xf numFmtId="44" fontId="45" fillId="3" borderId="1" xfId="2" applyFont="1" applyFill="1" applyBorder="1" applyAlignment="1" applyProtection="1">
      <alignment vertical="center"/>
      <protection locked="0"/>
    </xf>
    <xf numFmtId="3" fontId="13" fillId="0" borderId="17" xfId="0" applyNumberFormat="1" applyFont="1" applyFill="1" applyBorder="1" applyAlignment="1" applyProtection="1">
      <alignment horizontal="left" vertical="center" wrapText="1"/>
      <protection locked="0"/>
    </xf>
    <xf numFmtId="43" fontId="16" fillId="2" borderId="1" xfId="5" applyFont="1" applyFill="1" applyBorder="1" applyAlignment="1" applyProtection="1">
      <alignment vertical="center"/>
    </xf>
    <xf numFmtId="0" fontId="11" fillId="3" borderId="2" xfId="1" applyFont="1" applyFill="1" applyBorder="1" applyAlignment="1" applyProtection="1">
      <alignment horizontal="center" vertical="center"/>
      <protection locked="0"/>
    </xf>
    <xf numFmtId="0" fontId="11" fillId="3" borderId="3" xfId="1" applyFont="1" applyFill="1" applyBorder="1" applyAlignment="1" applyProtection="1">
      <alignment horizontal="center" vertical="center"/>
      <protection locked="0"/>
    </xf>
    <xf numFmtId="0" fontId="28" fillId="3" borderId="1" xfId="1" applyFont="1" applyFill="1" applyBorder="1" applyAlignment="1" applyProtection="1">
      <alignment horizontal="center"/>
      <protection locked="0"/>
    </xf>
    <xf numFmtId="0" fontId="16" fillId="0" borderId="2" xfId="1" applyFont="1" applyBorder="1" applyAlignment="1" applyProtection="1">
      <alignment vertical="center" wrapText="1"/>
    </xf>
    <xf numFmtId="0" fontId="16" fillId="0" borderId="3" xfId="1" applyFont="1" applyBorder="1" applyAlignment="1" applyProtection="1">
      <alignment vertical="center" wrapText="1"/>
    </xf>
    <xf numFmtId="0" fontId="11" fillId="3" borderId="8" xfId="1" applyFont="1" applyFill="1" applyBorder="1" applyAlignment="1" applyProtection="1">
      <alignment horizontal="center" vertical="center"/>
      <protection locked="0"/>
    </xf>
    <xf numFmtId="0" fontId="28" fillId="2" borderId="2" xfId="1" applyFont="1" applyFill="1" applyBorder="1" applyAlignment="1" applyProtection="1">
      <alignment horizontal="center" vertical="center"/>
    </xf>
    <xf numFmtId="0" fontId="28" fillId="2" borderId="3" xfId="1" applyFont="1" applyFill="1" applyBorder="1" applyAlignment="1" applyProtection="1">
      <alignment horizontal="center" vertical="center"/>
    </xf>
    <xf numFmtId="0" fontId="16" fillId="0" borderId="2" xfId="1" applyFont="1" applyFill="1" applyBorder="1" applyAlignment="1" applyProtection="1">
      <alignment vertical="center" wrapText="1"/>
    </xf>
    <xf numFmtId="0" fontId="16" fillId="0" borderId="3" xfId="1" applyFont="1" applyFill="1" applyBorder="1" applyAlignment="1" applyProtection="1">
      <alignment vertical="center" wrapText="1"/>
    </xf>
    <xf numFmtId="168" fontId="20" fillId="3" borderId="4" xfId="1" applyNumberFormat="1" applyFont="1" applyFill="1" applyBorder="1" applyAlignment="1" applyProtection="1">
      <alignment horizontal="center" vertical="center" wrapText="1"/>
      <protection locked="0"/>
    </xf>
    <xf numFmtId="168" fontId="20" fillId="3" borderId="5" xfId="1" applyNumberFormat="1" applyFont="1" applyFill="1" applyBorder="1" applyAlignment="1" applyProtection="1">
      <alignment horizontal="center" vertical="center" wrapText="1"/>
      <protection locked="0"/>
    </xf>
    <xf numFmtId="168" fontId="20" fillId="3" borderId="6" xfId="1" applyNumberFormat="1" applyFont="1" applyFill="1" applyBorder="1" applyAlignment="1" applyProtection="1">
      <alignment horizontal="center" vertical="center" wrapText="1"/>
      <protection locked="0"/>
    </xf>
    <xf numFmtId="0" fontId="16" fillId="0" borderId="0" xfId="1" applyFont="1" applyBorder="1" applyAlignment="1" applyProtection="1">
      <alignment horizontal="left" vertical="top" wrapText="1"/>
    </xf>
    <xf numFmtId="0" fontId="16" fillId="0" borderId="10" xfId="1" applyFont="1" applyBorder="1" applyAlignment="1" applyProtection="1">
      <alignment horizontal="left" vertical="top" wrapText="1"/>
    </xf>
    <xf numFmtId="168" fontId="20" fillId="0" borderId="4" xfId="1" applyNumberFormat="1" applyFont="1" applyFill="1" applyBorder="1" applyAlignment="1" applyProtection="1">
      <alignment horizontal="center" vertical="center" wrapText="1"/>
      <protection locked="0"/>
    </xf>
    <xf numFmtId="168" fontId="20" fillId="0" borderId="6"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wrapText="1"/>
    </xf>
    <xf numFmtId="0" fontId="16" fillId="0" borderId="2" xfId="1" applyFont="1" applyBorder="1" applyAlignment="1" applyProtection="1">
      <alignment horizontal="center" vertical="center"/>
    </xf>
    <xf numFmtId="0" fontId="16" fillId="0" borderId="3" xfId="1" applyFont="1" applyBorder="1" applyAlignment="1" applyProtection="1">
      <alignment horizontal="center" vertical="center"/>
    </xf>
    <xf numFmtId="0" fontId="16" fillId="0" borderId="8" xfId="1" applyFont="1" applyBorder="1" applyAlignment="1" applyProtection="1">
      <alignment horizontal="center" vertical="center"/>
    </xf>
    <xf numFmtId="0" fontId="16" fillId="0" borderId="1" xfId="1" applyFont="1" applyBorder="1" applyAlignment="1" applyProtection="1">
      <alignment horizontal="center" vertical="center"/>
    </xf>
    <xf numFmtId="0" fontId="6" fillId="0" borderId="0" xfId="1" applyFont="1" applyFill="1" applyBorder="1" applyAlignment="1" applyProtection="1">
      <alignment horizontal="left" vertical="top" wrapText="1"/>
    </xf>
    <xf numFmtId="0" fontId="4" fillId="0" borderId="0" xfId="1" applyFont="1" applyBorder="1" applyAlignment="1" applyProtection="1">
      <alignment horizontal="left" vertical="top" wrapText="1"/>
    </xf>
    <xf numFmtId="0" fontId="7" fillId="0" borderId="0" xfId="1" applyFont="1" applyBorder="1" applyAlignment="1" applyProtection="1">
      <alignment horizontal="left" vertical="top" wrapText="1"/>
    </xf>
    <xf numFmtId="0" fontId="16" fillId="0" borderId="2" xfId="1" applyFont="1" applyBorder="1" applyAlignment="1" applyProtection="1">
      <alignment horizontal="left" vertical="center"/>
    </xf>
    <xf numFmtId="0" fontId="16" fillId="0" borderId="3" xfId="1" applyFont="1" applyBorder="1" applyAlignment="1" applyProtection="1">
      <alignment horizontal="left" vertical="center"/>
    </xf>
    <xf numFmtId="0" fontId="25" fillId="0" borderId="0" xfId="1" applyFont="1" applyAlignment="1" applyProtection="1">
      <alignment horizontal="center" vertical="top"/>
    </xf>
    <xf numFmtId="0" fontId="25" fillId="3" borderId="4" xfId="1" applyFont="1" applyFill="1" applyBorder="1" applyAlignment="1" applyProtection="1">
      <alignment horizontal="center" vertical="center"/>
      <protection locked="0"/>
    </xf>
    <xf numFmtId="0" fontId="27" fillId="3" borderId="5" xfId="1" applyFont="1" applyFill="1" applyBorder="1" applyAlignment="1" applyProtection="1">
      <alignment horizontal="center" vertical="center"/>
      <protection locked="0"/>
    </xf>
    <xf numFmtId="0" fontId="27" fillId="3" borderId="6" xfId="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top" wrapText="1"/>
    </xf>
    <xf numFmtId="0" fontId="2" fillId="0" borderId="0" xfId="1" applyFont="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6" fillId="0" borderId="0" xfId="1" applyFont="1" applyAlignment="1" applyProtection="1">
      <alignment horizontal="left" vertical="top" wrapText="1"/>
    </xf>
    <xf numFmtId="0" fontId="28" fillId="2" borderId="1" xfId="1" applyFont="1" applyFill="1" applyBorder="1" applyAlignment="1" applyProtection="1">
      <alignment horizontal="center" vertical="center"/>
    </xf>
    <xf numFmtId="4" fontId="16" fillId="0" borderId="0" xfId="0" applyNumberFormat="1" applyFont="1" applyFill="1" applyBorder="1" applyAlignment="1" applyProtection="1">
      <alignment horizontal="left" vertical="top" wrapText="1"/>
    </xf>
    <xf numFmtId="4" fontId="15" fillId="0" borderId="0" xfId="0" applyNumberFormat="1" applyFont="1" applyFill="1" applyBorder="1" applyAlignment="1" applyProtection="1">
      <alignment horizontal="center" vertical="center" wrapText="1"/>
    </xf>
    <xf numFmtId="0" fontId="16" fillId="0" borderId="30" xfId="0" applyFont="1" applyFill="1" applyBorder="1" applyAlignment="1" applyProtection="1">
      <alignment vertical="top"/>
    </xf>
    <xf numFmtId="4" fontId="16" fillId="0" borderId="30" xfId="0" applyNumberFormat="1" applyFont="1" applyFill="1" applyBorder="1" applyAlignment="1" applyProtection="1">
      <alignment vertical="top" wrapText="1"/>
    </xf>
    <xf numFmtId="0" fontId="16" fillId="0" borderId="30" xfId="0" applyFont="1" applyFill="1" applyBorder="1" applyAlignment="1" applyProtection="1">
      <alignment vertical="top" wrapText="1"/>
    </xf>
    <xf numFmtId="0" fontId="25" fillId="0" borderId="4" xfId="1" applyNumberFormat="1" applyFont="1" applyBorder="1" applyAlignment="1" applyProtection="1">
      <alignment horizontal="center" vertical="center"/>
    </xf>
    <xf numFmtId="0" fontId="25" fillId="0" borderId="5" xfId="1" applyNumberFormat="1" applyFont="1" applyBorder="1" applyAlignment="1" applyProtection="1">
      <alignment horizontal="center" vertical="center"/>
    </xf>
    <xf numFmtId="0" fontId="25" fillId="0" borderId="6" xfId="1" applyNumberFormat="1" applyFont="1" applyBorder="1" applyAlignment="1" applyProtection="1">
      <alignment horizontal="center" vertical="center"/>
    </xf>
    <xf numFmtId="4" fontId="26" fillId="0" borderId="0" xfId="0" applyNumberFormat="1" applyFont="1" applyFill="1" applyBorder="1" applyAlignment="1" applyProtection="1">
      <alignment horizontal="left" vertical="top" wrapText="1"/>
    </xf>
    <xf numFmtId="0" fontId="11" fillId="3" borderId="2"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6" fillId="2" borderId="2"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4" fontId="15" fillId="0" borderId="0" xfId="1"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xf>
    <xf numFmtId="4" fontId="26" fillId="0" borderId="0" xfId="1" applyNumberFormat="1" applyFont="1" applyFill="1" applyBorder="1" applyAlignment="1" applyProtection="1">
      <alignment horizontal="left" vertical="top" wrapText="1"/>
    </xf>
    <xf numFmtId="4" fontId="15" fillId="0" borderId="19" xfId="1" applyNumberFormat="1" applyFont="1" applyFill="1" applyBorder="1" applyAlignment="1" applyProtection="1">
      <alignment horizontal="center" vertical="top" wrapText="1"/>
    </xf>
    <xf numFmtId="0" fontId="14" fillId="0" borderId="0" xfId="0" applyFont="1" applyBorder="1" applyAlignment="1" applyProtection="1">
      <alignment horizontal="center" vertical="center"/>
    </xf>
    <xf numFmtId="4" fontId="26" fillId="0" borderId="0" xfId="1" applyNumberFormat="1" applyFont="1" applyFill="1" applyBorder="1" applyAlignment="1" applyProtection="1">
      <alignment vertical="top" wrapText="1"/>
    </xf>
    <xf numFmtId="3" fontId="36" fillId="0" borderId="0" xfId="0" applyNumberFormat="1" applyFont="1" applyFill="1" applyBorder="1" applyAlignment="1" applyProtection="1">
      <alignment horizontal="right" vertical="center" wrapText="1" indent="1"/>
    </xf>
    <xf numFmtId="3" fontId="36" fillId="0" borderId="21" xfId="0" applyNumberFormat="1" applyFont="1" applyFill="1" applyBorder="1" applyAlignment="1" applyProtection="1">
      <alignment horizontal="right" vertical="center" wrapText="1" indent="1"/>
    </xf>
    <xf numFmtId="0" fontId="21" fillId="0" borderId="0" xfId="0" applyFont="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xf>
    <xf numFmtId="3" fontId="26" fillId="0" borderId="0" xfId="0" applyNumberFormat="1" applyFont="1" applyFill="1" applyBorder="1" applyAlignment="1" applyProtection="1">
      <alignment horizontal="left" vertical="top" wrapText="1"/>
    </xf>
    <xf numFmtId="4" fontId="15" fillId="0" borderId="0" xfId="0" applyNumberFormat="1" applyFont="1" applyFill="1" applyBorder="1" applyAlignment="1" applyProtection="1">
      <alignment horizontal="center" vertical="center"/>
    </xf>
    <xf numFmtId="4" fontId="18" fillId="0" borderId="19" xfId="0" applyNumberFormat="1" applyFont="1" applyFill="1" applyBorder="1" applyAlignment="1" applyProtection="1">
      <alignment wrapText="1"/>
    </xf>
    <xf numFmtId="4" fontId="18" fillId="0" borderId="8" xfId="0" applyNumberFormat="1" applyFont="1" applyFill="1" applyBorder="1" applyAlignment="1" applyProtection="1">
      <alignment horizontal="left" wrapText="1"/>
    </xf>
    <xf numFmtId="0" fontId="14" fillId="0" borderId="0" xfId="0" applyFont="1" applyFill="1" applyBorder="1" applyAlignment="1" applyProtection="1">
      <alignment horizontal="center" vertical="center"/>
    </xf>
    <xf numFmtId="0" fontId="16" fillId="0" borderId="27" xfId="0" applyFont="1" applyFill="1" applyBorder="1" applyAlignment="1" applyProtection="1">
      <alignment horizontal="right" vertical="center" indent="1"/>
    </xf>
    <xf numFmtId="0" fontId="36" fillId="0" borderId="0" xfId="0" applyFont="1" applyFill="1" applyBorder="1" applyAlignment="1" applyProtection="1">
      <alignment horizontal="right" vertical="center" indent="1"/>
    </xf>
    <xf numFmtId="4" fontId="26" fillId="0" borderId="0" xfId="0" applyNumberFormat="1" applyFont="1" applyFill="1" applyBorder="1" applyAlignment="1" applyProtection="1">
      <alignment horizontal="center" vertical="top" wrapText="1"/>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top" wrapText="1"/>
    </xf>
    <xf numFmtId="0" fontId="26" fillId="0" borderId="19" xfId="0" applyFont="1" applyFill="1" applyBorder="1" applyAlignment="1" applyProtection="1">
      <alignment horizontal="left" vertical="top" wrapText="1"/>
    </xf>
    <xf numFmtId="0" fontId="26" fillId="0" borderId="19" xfId="0" applyFont="1" applyBorder="1" applyAlignment="1" applyProtection="1">
      <alignment horizontal="left" vertical="top" wrapText="1"/>
    </xf>
    <xf numFmtId="0" fontId="21" fillId="0" borderId="0" xfId="0" applyFont="1" applyBorder="1" applyAlignment="1" applyProtection="1">
      <alignment horizontal="center" vertical="center"/>
    </xf>
    <xf numFmtId="0" fontId="43" fillId="0" borderId="0" xfId="0" applyFont="1" applyBorder="1" applyAlignment="1" applyProtection="1">
      <alignment horizontal="center"/>
    </xf>
    <xf numFmtId="0" fontId="43" fillId="0" borderId="10" xfId="0" applyFont="1" applyBorder="1" applyAlignment="1" applyProtection="1">
      <alignment horizontal="center"/>
    </xf>
    <xf numFmtId="0" fontId="14" fillId="3" borderId="2"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22" fillId="0" borderId="0" xfId="0" applyFont="1" applyBorder="1" applyAlignment="1" applyProtection="1">
      <alignment horizontal="left" wrapText="1"/>
    </xf>
    <xf numFmtId="0" fontId="22" fillId="0" borderId="10" xfId="0" applyFont="1" applyBorder="1" applyAlignment="1" applyProtection="1">
      <alignment horizontal="left" wrapText="1"/>
    </xf>
    <xf numFmtId="0" fontId="22" fillId="2" borderId="2" xfId="0" applyFont="1" applyFill="1" applyBorder="1" applyAlignment="1" applyProtection="1">
      <alignment vertical="center"/>
    </xf>
    <xf numFmtId="0" fontId="22" fillId="2" borderId="8" xfId="0" applyFont="1" applyFill="1" applyBorder="1" applyAlignment="1" applyProtection="1">
      <alignment vertical="center"/>
    </xf>
    <xf numFmtId="0" fontId="22" fillId="2" borderId="3" xfId="0" applyFont="1" applyFill="1" applyBorder="1" applyAlignment="1" applyProtection="1">
      <alignment vertical="center"/>
    </xf>
    <xf numFmtId="0" fontId="22" fillId="0" borderId="0" xfId="0" applyFont="1" applyBorder="1" applyAlignment="1" applyProtection="1">
      <alignment horizontal="left"/>
    </xf>
    <xf numFmtId="0" fontId="13" fillId="0" borderId="0" xfId="0" applyFont="1" applyFill="1" applyAlignment="1" applyProtection="1">
      <alignment horizontal="left" vertical="top" wrapText="1"/>
    </xf>
    <xf numFmtId="0" fontId="36" fillId="0" borderId="0" xfId="0" applyFont="1" applyBorder="1" applyAlignment="1" applyProtection="1">
      <alignment horizontal="center" vertical="center"/>
    </xf>
    <xf numFmtId="4" fontId="16" fillId="0" borderId="0" xfId="1" applyNumberFormat="1" applyFont="1" applyFill="1" applyBorder="1" applyAlignment="1" applyProtection="1">
      <alignment vertical="top" wrapText="1"/>
    </xf>
  </cellXfs>
  <cellStyles count="6">
    <cellStyle name="Comma" xfId="5" builtinId="3"/>
    <cellStyle name="Comma 3" xfId="4"/>
    <cellStyle name="Currency" xfId="2" builtinId="4"/>
    <cellStyle name="Normal" xfId="0" builtinId="0"/>
    <cellStyle name="Normal 2" xfId="1"/>
    <cellStyle name="Percent" xfId="3" builtinId="5"/>
  </cellStyles>
  <dxfs count="14">
    <dxf>
      <font>
        <color theme="0"/>
      </font>
    </dxf>
    <dxf>
      <font>
        <color theme="0"/>
      </font>
    </dxf>
    <dxf>
      <fill>
        <patternFill patternType="none">
          <bgColor auto="1"/>
        </patternFill>
      </fill>
    </dxf>
    <dxf>
      <font>
        <color theme="0"/>
      </font>
    </dxf>
    <dxf>
      <font>
        <color rgb="FFFF000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828675</xdr:colOff>
      <xdr:row>1</xdr:row>
      <xdr:rowOff>28575</xdr:rowOff>
    </xdr:from>
    <xdr:to>
      <xdr:col>9</xdr:col>
      <xdr:colOff>1123950</xdr:colOff>
      <xdr:row>2</xdr:row>
      <xdr:rowOff>180974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3050" y="219075"/>
          <a:ext cx="5724525" cy="1419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L29"/>
  <sheetViews>
    <sheetView showGridLines="0" topLeftCell="A13" zoomScaleNormal="100" zoomScaleSheetLayoutView="100" workbookViewId="0">
      <selection activeCell="Q26" sqref="Q26"/>
    </sheetView>
  </sheetViews>
  <sheetFormatPr defaultRowHeight="15.75" x14ac:dyDescent="0.2"/>
  <cols>
    <col min="1" max="2" width="3.83203125" style="1" customWidth="1"/>
    <col min="3" max="3" width="4.83203125" style="1" customWidth="1"/>
    <col min="4" max="4" width="27.83203125" style="1" customWidth="1"/>
    <col min="5" max="6" width="12.83203125" style="1" customWidth="1"/>
    <col min="7" max="7" width="10.83203125" style="1" customWidth="1"/>
    <col min="8" max="8" width="2.83203125" style="1" customWidth="1"/>
    <col min="9" max="9" width="27.83203125" style="1" customWidth="1"/>
    <col min="10" max="10" width="32.83203125" style="1" customWidth="1"/>
    <col min="11" max="11" width="4.83203125" style="1" customWidth="1"/>
    <col min="12" max="13" width="3.83203125" style="1" customWidth="1"/>
    <col min="14" max="16384" width="9.33203125" style="1"/>
  </cols>
  <sheetData>
    <row r="1" spans="2:12" ht="15" customHeight="1" x14ac:dyDescent="0.2"/>
    <row r="2" spans="2:12" ht="99.95" customHeight="1" x14ac:dyDescent="0.2">
      <c r="B2" s="2"/>
      <c r="C2" s="2"/>
      <c r="D2" s="2"/>
      <c r="E2" s="2"/>
      <c r="F2" s="2"/>
      <c r="G2" s="2"/>
      <c r="H2" s="2"/>
      <c r="I2" s="2"/>
      <c r="J2" s="2"/>
      <c r="K2" s="2"/>
      <c r="L2" s="2"/>
    </row>
    <row r="3" spans="2:12" ht="15" customHeight="1" thickBot="1" x14ac:dyDescent="0.25">
      <c r="B3" s="3"/>
      <c r="C3" s="3"/>
      <c r="D3" s="3"/>
      <c r="E3" s="3"/>
      <c r="F3" s="3"/>
      <c r="G3" s="3"/>
      <c r="H3" s="3"/>
      <c r="I3" s="3"/>
      <c r="J3" s="3"/>
      <c r="K3" s="3"/>
      <c r="L3" s="3"/>
    </row>
    <row r="4" spans="2:12" ht="35.1" customHeight="1" thickBot="1" x14ac:dyDescent="0.25">
      <c r="B4" s="340" t="s">
        <v>224</v>
      </c>
      <c r="C4" s="341"/>
      <c r="D4" s="341"/>
      <c r="E4" s="341"/>
      <c r="F4" s="341"/>
      <c r="G4" s="341"/>
      <c r="H4" s="341"/>
      <c r="I4" s="341"/>
      <c r="J4" s="341"/>
      <c r="K4" s="341"/>
      <c r="L4" s="342"/>
    </row>
    <row r="5" spans="2:12" ht="24.95" customHeight="1" x14ac:dyDescent="0.2">
      <c r="B5" s="4"/>
      <c r="C5" s="4"/>
      <c r="D5" s="4"/>
      <c r="E5" s="4"/>
      <c r="F5" s="4"/>
      <c r="G5" s="4"/>
      <c r="H5" s="4"/>
      <c r="I5" s="4"/>
      <c r="J5" s="4"/>
      <c r="K5" s="4"/>
      <c r="L5" s="4"/>
    </row>
    <row r="6" spans="2:12" ht="24.95" customHeight="1" x14ac:dyDescent="0.2">
      <c r="B6" s="4"/>
      <c r="C6" s="339" t="s">
        <v>205</v>
      </c>
      <c r="D6" s="339"/>
      <c r="E6" s="339"/>
      <c r="F6" s="339"/>
      <c r="G6" s="339"/>
      <c r="H6" s="339"/>
      <c r="I6" s="339"/>
      <c r="J6" s="339"/>
      <c r="K6" s="339"/>
      <c r="L6" s="240"/>
    </row>
    <row r="7" spans="2:12" ht="9.9499999999999993" customHeight="1" x14ac:dyDescent="0.2">
      <c r="B7" s="5"/>
      <c r="C7" s="5"/>
      <c r="D7" s="5"/>
      <c r="E7" s="5"/>
      <c r="F7" s="5"/>
      <c r="G7" s="5"/>
      <c r="H7" s="5"/>
      <c r="I7" s="5"/>
      <c r="J7" s="5"/>
      <c r="K7" s="5"/>
      <c r="L7" s="5"/>
    </row>
    <row r="8" spans="2:12" ht="33" customHeight="1" x14ac:dyDescent="0.2">
      <c r="B8" s="5"/>
      <c r="C8" s="346" t="s">
        <v>164</v>
      </c>
      <c r="D8" s="346"/>
      <c r="E8" s="346"/>
      <c r="F8" s="346"/>
      <c r="G8" s="346"/>
      <c r="H8" s="346"/>
      <c r="I8" s="346"/>
      <c r="J8" s="346"/>
      <c r="K8" s="346"/>
      <c r="L8" s="6"/>
    </row>
    <row r="9" spans="2:12" ht="9.9499999999999993" customHeight="1" x14ac:dyDescent="0.2">
      <c r="B9" s="241"/>
      <c r="C9" s="241"/>
      <c r="D9" s="241"/>
      <c r="E9" s="241"/>
      <c r="F9" s="241"/>
      <c r="G9" s="241"/>
      <c r="H9" s="241"/>
      <c r="I9" s="241"/>
      <c r="J9" s="241"/>
      <c r="K9" s="241"/>
      <c r="L9" s="241"/>
    </row>
    <row r="10" spans="2:12" ht="63.95" customHeight="1" x14ac:dyDescent="0.2">
      <c r="B10" s="7">
        <v>1</v>
      </c>
      <c r="C10" s="344" t="s">
        <v>270</v>
      </c>
      <c r="D10" s="336"/>
      <c r="E10" s="336"/>
      <c r="F10" s="336"/>
      <c r="G10" s="336"/>
      <c r="H10" s="336"/>
      <c r="I10" s="336"/>
      <c r="J10" s="336"/>
      <c r="K10" s="336"/>
      <c r="L10" s="8"/>
    </row>
    <row r="11" spans="2:12" ht="33.950000000000003" customHeight="1" x14ac:dyDescent="0.2">
      <c r="B11" s="7">
        <f>B10+1</f>
        <v>2</v>
      </c>
      <c r="C11" s="343" t="s">
        <v>203</v>
      </c>
      <c r="D11" s="329"/>
      <c r="E11" s="329"/>
      <c r="F11" s="329"/>
      <c r="G11" s="329"/>
      <c r="H11" s="329"/>
      <c r="I11" s="329"/>
      <c r="J11" s="329"/>
      <c r="K11" s="329"/>
      <c r="L11" s="8"/>
    </row>
    <row r="12" spans="2:12" ht="48" customHeight="1" x14ac:dyDescent="0.2">
      <c r="B12" s="7">
        <f t="shared" ref="B12:B19" si="0">B11+1</f>
        <v>3</v>
      </c>
      <c r="C12" s="345" t="s">
        <v>259</v>
      </c>
      <c r="D12" s="329"/>
      <c r="E12" s="329"/>
      <c r="F12" s="329"/>
      <c r="G12" s="329"/>
      <c r="H12" s="329"/>
      <c r="I12" s="329"/>
      <c r="J12" s="329"/>
      <c r="K12" s="329"/>
      <c r="L12" s="8"/>
    </row>
    <row r="13" spans="2:12" ht="33" customHeight="1" x14ac:dyDescent="0.2">
      <c r="B13" s="7">
        <f t="shared" si="0"/>
        <v>4</v>
      </c>
      <c r="C13" s="328" t="s">
        <v>271</v>
      </c>
      <c r="D13" s="329"/>
      <c r="E13" s="329"/>
      <c r="F13" s="329"/>
      <c r="G13" s="329"/>
      <c r="H13" s="329"/>
      <c r="I13" s="329"/>
      <c r="J13" s="329"/>
      <c r="K13" s="329"/>
      <c r="L13" s="8"/>
    </row>
    <row r="14" spans="2:12" ht="33" customHeight="1" x14ac:dyDescent="0.2">
      <c r="B14" s="7">
        <f t="shared" si="0"/>
        <v>5</v>
      </c>
      <c r="C14" s="345" t="s">
        <v>260</v>
      </c>
      <c r="D14" s="329"/>
      <c r="E14" s="329"/>
      <c r="F14" s="329"/>
      <c r="G14" s="329"/>
      <c r="H14" s="329"/>
      <c r="I14" s="329"/>
      <c r="J14" s="329"/>
      <c r="K14" s="329"/>
      <c r="L14" s="8"/>
    </row>
    <row r="15" spans="2:12" ht="78" customHeight="1" x14ac:dyDescent="0.2">
      <c r="B15" s="7">
        <f t="shared" si="0"/>
        <v>6</v>
      </c>
      <c r="C15" s="344" t="s">
        <v>272</v>
      </c>
      <c r="D15" s="336"/>
      <c r="E15" s="336"/>
      <c r="F15" s="336"/>
      <c r="G15" s="336"/>
      <c r="H15" s="336"/>
      <c r="I15" s="336"/>
      <c r="J15" s="336"/>
      <c r="K15" s="336"/>
      <c r="L15" s="8"/>
    </row>
    <row r="16" spans="2:12" ht="48" customHeight="1" x14ac:dyDescent="0.2">
      <c r="B16" s="7">
        <f t="shared" si="0"/>
        <v>7</v>
      </c>
      <c r="C16" s="328" t="s">
        <v>275</v>
      </c>
      <c r="D16" s="329"/>
      <c r="E16" s="329"/>
      <c r="F16" s="329"/>
      <c r="G16" s="329"/>
      <c r="H16" s="329"/>
      <c r="I16" s="329"/>
      <c r="J16" s="329"/>
      <c r="K16" s="329"/>
      <c r="L16" s="8"/>
    </row>
    <row r="17" spans="2:12" ht="48" customHeight="1" x14ac:dyDescent="0.2">
      <c r="B17" s="7">
        <f t="shared" si="0"/>
        <v>8</v>
      </c>
      <c r="C17" s="328" t="s">
        <v>276</v>
      </c>
      <c r="D17" s="329"/>
      <c r="E17" s="329"/>
      <c r="F17" s="329"/>
      <c r="G17" s="329"/>
      <c r="H17" s="329"/>
      <c r="I17" s="329"/>
      <c r="J17" s="329"/>
      <c r="K17" s="329"/>
      <c r="L17" s="8"/>
    </row>
    <row r="18" spans="2:12" ht="33.950000000000003" customHeight="1" x14ac:dyDescent="0.2">
      <c r="B18" s="7">
        <f t="shared" si="0"/>
        <v>9</v>
      </c>
      <c r="C18" s="334" t="s">
        <v>165</v>
      </c>
      <c r="D18" s="329"/>
      <c r="E18" s="329"/>
      <c r="F18" s="329"/>
      <c r="G18" s="329"/>
      <c r="H18" s="329"/>
      <c r="I18" s="329"/>
      <c r="J18" s="329"/>
      <c r="K18" s="329"/>
      <c r="L18" s="8"/>
    </row>
    <row r="19" spans="2:12" ht="63.95" customHeight="1" x14ac:dyDescent="0.2">
      <c r="B19" s="7">
        <f t="shared" si="0"/>
        <v>10</v>
      </c>
      <c r="C19" s="335" t="s">
        <v>206</v>
      </c>
      <c r="D19" s="336"/>
      <c r="E19" s="336"/>
      <c r="F19" s="336"/>
      <c r="G19" s="336"/>
      <c r="H19" s="336"/>
      <c r="I19" s="336"/>
      <c r="J19" s="336"/>
      <c r="K19" s="336"/>
      <c r="L19" s="8"/>
    </row>
    <row r="20" spans="2:12" ht="9.9499999999999993" customHeight="1" x14ac:dyDescent="0.2">
      <c r="B20" s="9"/>
      <c r="C20" s="5"/>
      <c r="D20" s="4"/>
      <c r="E20" s="4"/>
      <c r="F20" s="4"/>
      <c r="G20" s="4"/>
      <c r="H20" s="4"/>
      <c r="I20" s="4"/>
      <c r="J20" s="4"/>
      <c r="K20" s="4"/>
      <c r="L20" s="4"/>
    </row>
    <row r="21" spans="2:12" s="11" customFormat="1" ht="20.100000000000001" customHeight="1" x14ac:dyDescent="0.2">
      <c r="B21" s="9"/>
      <c r="C21" s="337" t="s">
        <v>0</v>
      </c>
      <c r="D21" s="338"/>
      <c r="E21" s="330" t="s">
        <v>2</v>
      </c>
      <c r="F21" s="331"/>
      <c r="G21" s="330" t="s">
        <v>3</v>
      </c>
      <c r="H21" s="332"/>
      <c r="I21" s="331"/>
      <c r="J21" s="333" t="s">
        <v>1</v>
      </c>
      <c r="K21" s="333"/>
      <c r="L21" s="10"/>
    </row>
    <row r="22" spans="2:12" ht="50.1" customHeight="1" x14ac:dyDescent="0.2">
      <c r="B22" s="9"/>
      <c r="C22" s="314" t="s">
        <v>4</v>
      </c>
      <c r="D22" s="315"/>
      <c r="E22" s="311" t="s">
        <v>291</v>
      </c>
      <c r="F22" s="312"/>
      <c r="G22" s="311" t="s">
        <v>292</v>
      </c>
      <c r="H22" s="316"/>
      <c r="I22" s="312"/>
      <c r="J22" s="313" t="s">
        <v>53</v>
      </c>
      <c r="K22" s="313"/>
      <c r="L22" s="12"/>
    </row>
    <row r="23" spans="2:12" ht="50.1" customHeight="1" x14ac:dyDescent="0.2">
      <c r="B23" s="9"/>
      <c r="C23" s="314" t="s">
        <v>68</v>
      </c>
      <c r="D23" s="315"/>
      <c r="E23" s="311" t="s">
        <v>294</v>
      </c>
      <c r="F23" s="312"/>
      <c r="G23" s="311" t="s">
        <v>293</v>
      </c>
      <c r="H23" s="316"/>
      <c r="I23" s="312"/>
      <c r="J23" s="313" t="s">
        <v>53</v>
      </c>
      <c r="K23" s="313"/>
      <c r="L23" s="12"/>
    </row>
    <row r="24" spans="2:12" ht="50.1" customHeight="1" x14ac:dyDescent="0.2">
      <c r="B24" s="9"/>
      <c r="C24" s="314" t="s">
        <v>258</v>
      </c>
      <c r="D24" s="315"/>
      <c r="E24" s="311" t="s">
        <v>297</v>
      </c>
      <c r="F24" s="312"/>
      <c r="G24" s="311" t="s">
        <v>298</v>
      </c>
      <c r="H24" s="316"/>
      <c r="I24" s="312"/>
      <c r="J24" s="317" t="s">
        <v>5</v>
      </c>
      <c r="K24" s="318"/>
      <c r="L24" s="12"/>
    </row>
    <row r="25" spans="2:12" ht="50.1" customHeight="1" x14ac:dyDescent="0.2">
      <c r="B25" s="9"/>
      <c r="C25" s="314" t="s">
        <v>254</v>
      </c>
      <c r="D25" s="315"/>
      <c r="E25" s="311" t="s">
        <v>296</v>
      </c>
      <c r="F25" s="312"/>
      <c r="G25" s="311" t="s">
        <v>299</v>
      </c>
      <c r="H25" s="316"/>
      <c r="I25" s="312"/>
      <c r="J25" s="347" t="s">
        <v>5</v>
      </c>
      <c r="K25" s="347"/>
      <c r="L25" s="12"/>
    </row>
    <row r="26" spans="2:12" ht="50.1" customHeight="1" x14ac:dyDescent="0.2">
      <c r="B26" s="9"/>
      <c r="C26" s="319" t="s">
        <v>207</v>
      </c>
      <c r="D26" s="320"/>
      <c r="E26" s="311" t="s">
        <v>295</v>
      </c>
      <c r="F26" s="312"/>
      <c r="G26" s="311" t="s">
        <v>300</v>
      </c>
      <c r="H26" s="316"/>
      <c r="I26" s="312"/>
      <c r="J26" s="317" t="s">
        <v>5</v>
      </c>
      <c r="K26" s="318"/>
      <c r="L26" s="12"/>
    </row>
    <row r="27" spans="2:12" ht="15" customHeight="1" thickBot="1" x14ac:dyDescent="0.25">
      <c r="C27" s="5"/>
      <c r="D27" s="5"/>
      <c r="E27" s="5"/>
      <c r="F27" s="5"/>
      <c r="G27" s="5"/>
      <c r="H27" s="5"/>
      <c r="I27" s="5"/>
      <c r="J27" s="5"/>
      <c r="K27" s="5"/>
      <c r="L27" s="5"/>
    </row>
    <row r="28" spans="2:12" ht="35.1" customHeight="1" thickBot="1" x14ac:dyDescent="0.25">
      <c r="C28" s="324" t="s">
        <v>83</v>
      </c>
      <c r="D28" s="325"/>
      <c r="E28" s="321" t="s">
        <v>253</v>
      </c>
      <c r="F28" s="322"/>
      <c r="G28" s="323"/>
      <c r="H28" s="5"/>
      <c r="I28" s="13" t="s">
        <v>84</v>
      </c>
      <c r="J28" s="326"/>
      <c r="K28" s="327"/>
      <c r="L28" s="14"/>
    </row>
    <row r="29" spans="2:12" ht="3" customHeight="1" x14ac:dyDescent="0.2"/>
  </sheetData>
  <sheetProtection password="C9E5" sheet="1" objects="1" scenarios="1" formatCells="0" formatColumns="0" formatRows="0" insertColumns="0" insertRows="0"/>
  <mergeCells count="40">
    <mergeCell ref="C25:D25"/>
    <mergeCell ref="J25:K25"/>
    <mergeCell ref="C24:D24"/>
    <mergeCell ref="J24:K24"/>
    <mergeCell ref="E24:F24"/>
    <mergeCell ref="G24:I24"/>
    <mergeCell ref="E25:F25"/>
    <mergeCell ref="G25:I25"/>
    <mergeCell ref="C6:K6"/>
    <mergeCell ref="B4:L4"/>
    <mergeCell ref="C11:K11"/>
    <mergeCell ref="C15:K15"/>
    <mergeCell ref="C10:K10"/>
    <mergeCell ref="C12:K12"/>
    <mergeCell ref="C8:K8"/>
    <mergeCell ref="C14:K14"/>
    <mergeCell ref="C13:K13"/>
    <mergeCell ref="C16:K16"/>
    <mergeCell ref="C17:K17"/>
    <mergeCell ref="E21:F21"/>
    <mergeCell ref="G21:I21"/>
    <mergeCell ref="J21:K21"/>
    <mergeCell ref="C18:K18"/>
    <mergeCell ref="C19:K19"/>
    <mergeCell ref="C21:D21"/>
    <mergeCell ref="E26:F26"/>
    <mergeCell ref="G26:I26"/>
    <mergeCell ref="J26:K26"/>
    <mergeCell ref="C26:D26"/>
    <mergeCell ref="E28:G28"/>
    <mergeCell ref="C28:D28"/>
    <mergeCell ref="J28:K28"/>
    <mergeCell ref="E22:F22"/>
    <mergeCell ref="J23:K23"/>
    <mergeCell ref="C23:D23"/>
    <mergeCell ref="J22:K22"/>
    <mergeCell ref="E23:F23"/>
    <mergeCell ref="C22:D22"/>
    <mergeCell ref="G22:I22"/>
    <mergeCell ref="G23:I23"/>
  </mergeCells>
  <printOptions horizontalCentered="1"/>
  <pageMargins left="0.51181102362204722" right="0.51181102362204722" top="0.55118110236220474" bottom="0.55118110236220474" header="0.31496062992125984" footer="0.31496062992125984"/>
  <pageSetup paperSize="9" scale="71" orientation="portrait" horizontalDpi="4294967295" verticalDpi="4294967295" r:id="rId1"/>
  <headerFooter alignWithMargins="0">
    <oddHeader>&amp;R&amp;"-,Regular" Annual Financial Return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13"/>
  <sheetViews>
    <sheetView showGridLines="0" topLeftCell="A37" zoomScaleNormal="100" zoomScaleSheetLayoutView="100" workbookViewId="0">
      <selection activeCell="H51" sqref="H51"/>
    </sheetView>
  </sheetViews>
  <sheetFormatPr defaultRowHeight="12.75" x14ac:dyDescent="0.2"/>
  <cols>
    <col min="1" max="1" width="18.83203125" style="49" customWidth="1"/>
    <col min="2" max="2" width="40.83203125" style="49" customWidth="1"/>
    <col min="3" max="3" width="58.83203125" style="49" customWidth="1"/>
    <col min="4" max="4" width="20.83203125" style="49" customWidth="1"/>
    <col min="5" max="16384" width="9.33203125" style="49"/>
  </cols>
  <sheetData>
    <row r="1" spans="1:4" ht="35.1" customHeight="1" thickBot="1" x14ac:dyDescent="0.25">
      <c r="A1" s="353" t="str">
        <f>'Cover Sheet'!B4</f>
        <v>PARISH NAME</v>
      </c>
      <c r="B1" s="354"/>
      <c r="C1" s="354"/>
      <c r="D1" s="355"/>
    </row>
    <row r="2" spans="1:4" s="52" customFormat="1" ht="24.95" customHeight="1" x14ac:dyDescent="0.2">
      <c r="A2" s="50"/>
      <c r="B2" s="50"/>
      <c r="C2" s="51"/>
      <c r="D2" s="51"/>
    </row>
    <row r="3" spans="1:4" s="80" customFormat="1" ht="24.95" customHeight="1" x14ac:dyDescent="0.2">
      <c r="A3" s="382" t="s">
        <v>256</v>
      </c>
      <c r="B3" s="383"/>
      <c r="C3" s="383"/>
      <c r="D3" s="383"/>
    </row>
    <row r="4" spans="1:4" s="81" customFormat="1" ht="110.1" customHeight="1" x14ac:dyDescent="0.2">
      <c r="A4" s="384" t="s">
        <v>286</v>
      </c>
      <c r="B4" s="384"/>
      <c r="C4" s="384"/>
      <c r="D4" s="384"/>
    </row>
    <row r="5" spans="1:4" s="81" customFormat="1" ht="24.95" customHeight="1" x14ac:dyDescent="0.2">
      <c r="A5" s="246"/>
      <c r="B5" s="246"/>
      <c r="C5" s="246"/>
      <c r="D5" s="246"/>
    </row>
    <row r="6" spans="1:4" ht="50.1" customHeight="1" x14ac:dyDescent="0.2">
      <c r="A6" s="371" t="s">
        <v>248</v>
      </c>
      <c r="B6" s="371"/>
      <c r="C6" s="371"/>
      <c r="D6" s="371"/>
    </row>
    <row r="7" spans="1:4" s="52" customFormat="1" ht="84.95" customHeight="1" x14ac:dyDescent="0.2">
      <c r="A7" s="385" t="s">
        <v>290</v>
      </c>
      <c r="B7" s="385"/>
      <c r="C7" s="385"/>
      <c r="D7" s="385"/>
    </row>
    <row r="8" spans="1:4" ht="24.95" customHeight="1" x14ac:dyDescent="0.2">
      <c r="A8" s="86" t="s">
        <v>140</v>
      </c>
      <c r="B8" s="82" t="s">
        <v>55</v>
      </c>
      <c r="C8" s="82" t="s">
        <v>56</v>
      </c>
      <c r="D8" s="77" t="s">
        <v>54</v>
      </c>
    </row>
    <row r="9" spans="1:4" ht="20.100000000000001" customHeight="1" x14ac:dyDescent="0.2">
      <c r="A9" s="269"/>
      <c r="B9" s="305" t="s">
        <v>319</v>
      </c>
      <c r="C9" s="270"/>
      <c r="D9" s="271"/>
    </row>
    <row r="10" spans="1:4" ht="30" x14ac:dyDescent="0.2">
      <c r="A10" s="306" t="s">
        <v>383</v>
      </c>
      <c r="B10" s="270" t="s">
        <v>317</v>
      </c>
      <c r="C10" s="307" t="s">
        <v>384</v>
      </c>
      <c r="D10" s="271">
        <v>346.79</v>
      </c>
    </row>
    <row r="11" spans="1:4" ht="20.100000000000001" customHeight="1" x14ac:dyDescent="0.2">
      <c r="A11" s="269" t="s">
        <v>320</v>
      </c>
      <c r="B11" s="270" t="s">
        <v>318</v>
      </c>
      <c r="C11" s="270" t="s">
        <v>325</v>
      </c>
      <c r="D11" s="271">
        <v>373.2</v>
      </c>
    </row>
    <row r="12" spans="1:4" ht="20.100000000000001" customHeight="1" x14ac:dyDescent="0.2">
      <c r="A12" s="269"/>
      <c r="B12" s="270"/>
      <c r="C12" s="270"/>
      <c r="D12" s="271"/>
    </row>
    <row r="13" spans="1:4" ht="20.100000000000001" customHeight="1" x14ac:dyDescent="0.2">
      <c r="A13" s="269"/>
      <c r="B13" s="305" t="s">
        <v>321</v>
      </c>
      <c r="C13" s="270"/>
      <c r="D13" s="271"/>
    </row>
    <row r="14" spans="1:4" ht="20.100000000000001" customHeight="1" x14ac:dyDescent="0.2">
      <c r="A14" s="269" t="s">
        <v>324</v>
      </c>
      <c r="B14" s="270" t="s">
        <v>322</v>
      </c>
      <c r="C14" s="270" t="s">
        <v>323</v>
      </c>
      <c r="D14" s="271">
        <v>192</v>
      </c>
    </row>
    <row r="15" spans="1:4" ht="30" x14ac:dyDescent="0.2">
      <c r="A15" s="306" t="s">
        <v>385</v>
      </c>
      <c r="B15" s="270" t="s">
        <v>326</v>
      </c>
      <c r="C15" s="270" t="s">
        <v>327</v>
      </c>
      <c r="D15" s="271">
        <v>1057.24</v>
      </c>
    </row>
    <row r="16" spans="1:4" ht="30" x14ac:dyDescent="0.2">
      <c r="A16" s="306" t="s">
        <v>338</v>
      </c>
      <c r="B16" s="270" t="s">
        <v>328</v>
      </c>
      <c r="C16" s="307" t="s">
        <v>337</v>
      </c>
      <c r="D16" s="271">
        <v>496.02</v>
      </c>
    </row>
    <row r="17" spans="1:4" ht="20.100000000000001" customHeight="1" x14ac:dyDescent="0.2">
      <c r="A17" s="269" t="s">
        <v>329</v>
      </c>
      <c r="B17" s="270" t="s">
        <v>330</v>
      </c>
      <c r="C17" s="270" t="s">
        <v>331</v>
      </c>
      <c r="D17" s="271">
        <v>29.99</v>
      </c>
    </row>
    <row r="18" spans="1:4" ht="20.100000000000001" customHeight="1" x14ac:dyDescent="0.2">
      <c r="A18" s="269" t="s">
        <v>386</v>
      </c>
      <c r="B18" s="270" t="s">
        <v>387</v>
      </c>
      <c r="C18" s="270" t="s">
        <v>388</v>
      </c>
      <c r="D18" s="271">
        <v>48.51</v>
      </c>
    </row>
    <row r="19" spans="1:4" ht="20.100000000000001" customHeight="1" x14ac:dyDescent="0.2">
      <c r="A19" s="269" t="s">
        <v>332</v>
      </c>
      <c r="B19" s="270" t="s">
        <v>333</v>
      </c>
      <c r="C19" s="270" t="s">
        <v>334</v>
      </c>
      <c r="D19" s="271">
        <v>234.9</v>
      </c>
    </row>
    <row r="20" spans="1:4" ht="20.100000000000001" customHeight="1" x14ac:dyDescent="0.2">
      <c r="A20" s="269" t="s">
        <v>335</v>
      </c>
      <c r="B20" s="270" t="s">
        <v>291</v>
      </c>
      <c r="C20" s="270" t="s">
        <v>336</v>
      </c>
      <c r="D20" s="271">
        <v>378</v>
      </c>
    </row>
    <row r="21" spans="1:4" ht="20.100000000000001" customHeight="1" x14ac:dyDescent="0.2">
      <c r="A21" s="269" t="s">
        <v>390</v>
      </c>
      <c r="B21" s="270" t="s">
        <v>317</v>
      </c>
      <c r="C21" s="270" t="s">
        <v>389</v>
      </c>
      <c r="D21" s="271">
        <v>119.99</v>
      </c>
    </row>
    <row r="22" spans="1:4" ht="15" x14ac:dyDescent="0.2">
      <c r="A22" s="269" t="s">
        <v>342</v>
      </c>
      <c r="B22" s="270" t="s">
        <v>340</v>
      </c>
      <c r="C22" s="270" t="s">
        <v>341</v>
      </c>
      <c r="D22" s="271">
        <v>133.86000000000001</v>
      </c>
    </row>
    <row r="23" spans="1:4" ht="30" x14ac:dyDescent="0.2">
      <c r="A23" s="306" t="s">
        <v>391</v>
      </c>
      <c r="B23" s="270" t="s">
        <v>291</v>
      </c>
      <c r="C23" s="270" t="s">
        <v>344</v>
      </c>
      <c r="D23" s="271">
        <v>8.73</v>
      </c>
    </row>
    <row r="24" spans="1:4" ht="15" x14ac:dyDescent="0.2">
      <c r="A24" s="306"/>
      <c r="B24" s="270"/>
      <c r="C24" s="270"/>
      <c r="D24" s="271"/>
    </row>
    <row r="25" spans="1:4" ht="20.100000000000001" customHeight="1" x14ac:dyDescent="0.2">
      <c r="A25" s="269"/>
      <c r="B25" s="270"/>
      <c r="C25" s="270"/>
      <c r="D25" s="271"/>
    </row>
    <row r="26" spans="1:4" ht="20.100000000000001" customHeight="1" x14ac:dyDescent="0.2">
      <c r="A26" s="269"/>
      <c r="B26" s="305" t="s">
        <v>345</v>
      </c>
      <c r="C26" s="270"/>
      <c r="D26" s="271"/>
    </row>
    <row r="27" spans="1:4" ht="45" x14ac:dyDescent="0.2">
      <c r="A27" s="269" t="s">
        <v>395</v>
      </c>
      <c r="B27" s="270" t="s">
        <v>347</v>
      </c>
      <c r="C27" s="307" t="s">
        <v>396</v>
      </c>
      <c r="D27" s="271">
        <v>122.36</v>
      </c>
    </row>
    <row r="28" spans="1:4" ht="45" x14ac:dyDescent="0.2">
      <c r="A28" s="306" t="s">
        <v>399</v>
      </c>
      <c r="B28" s="270" t="s">
        <v>397</v>
      </c>
      <c r="C28" s="307" t="s">
        <v>400</v>
      </c>
      <c r="D28" s="271">
        <v>2621.52</v>
      </c>
    </row>
    <row r="29" spans="1:4" ht="30" x14ac:dyDescent="0.2">
      <c r="A29" s="306" t="s">
        <v>351</v>
      </c>
      <c r="B29" s="270" t="s">
        <v>350</v>
      </c>
      <c r="C29" s="307" t="s">
        <v>398</v>
      </c>
      <c r="D29" s="271">
        <v>1747.4</v>
      </c>
    </row>
    <row r="30" spans="1:4" ht="57" customHeight="1" x14ac:dyDescent="0.2">
      <c r="A30" s="306" t="s">
        <v>401</v>
      </c>
      <c r="B30" s="270" t="s">
        <v>349</v>
      </c>
      <c r="C30" s="307" t="s">
        <v>402</v>
      </c>
      <c r="D30" s="271">
        <v>2433.06</v>
      </c>
    </row>
    <row r="31" spans="1:4" ht="15" x14ac:dyDescent="0.2">
      <c r="A31" s="269" t="s">
        <v>338</v>
      </c>
      <c r="B31" s="270" t="s">
        <v>352</v>
      </c>
      <c r="C31" s="270" t="s">
        <v>353</v>
      </c>
      <c r="D31" s="271">
        <v>598.20000000000005</v>
      </c>
    </row>
    <row r="32" spans="1:4" ht="20.100000000000001" customHeight="1" x14ac:dyDescent="0.2">
      <c r="A32" s="269" t="s">
        <v>354</v>
      </c>
      <c r="B32" s="270" t="s">
        <v>339</v>
      </c>
      <c r="C32" s="270" t="s">
        <v>355</v>
      </c>
      <c r="D32" s="271">
        <v>127.44</v>
      </c>
    </row>
    <row r="33" spans="1:4" ht="20.100000000000001" customHeight="1" x14ac:dyDescent="0.2">
      <c r="A33" s="269" t="s">
        <v>356</v>
      </c>
      <c r="B33" s="270" t="s">
        <v>357</v>
      </c>
      <c r="C33" s="270" t="s">
        <v>358</v>
      </c>
      <c r="D33" s="271">
        <v>756</v>
      </c>
    </row>
    <row r="34" spans="1:4" ht="20.100000000000001" customHeight="1" x14ac:dyDescent="0.2">
      <c r="A34" s="269" t="s">
        <v>364</v>
      </c>
      <c r="B34" s="270" t="s">
        <v>360</v>
      </c>
      <c r="C34" s="270" t="s">
        <v>361</v>
      </c>
      <c r="D34" s="271">
        <v>1456.8</v>
      </c>
    </row>
    <row r="35" spans="1:4" ht="20.100000000000001" customHeight="1" x14ac:dyDescent="0.2">
      <c r="A35" s="269" t="s">
        <v>359</v>
      </c>
      <c r="B35" s="270" t="s">
        <v>362</v>
      </c>
      <c r="C35" s="270" t="s">
        <v>363</v>
      </c>
      <c r="D35" s="271">
        <v>456</v>
      </c>
    </row>
    <row r="36" spans="1:4" ht="20.100000000000001" customHeight="1" x14ac:dyDescent="0.2">
      <c r="A36" s="269" t="s">
        <v>365</v>
      </c>
      <c r="B36" s="270" t="s">
        <v>366</v>
      </c>
      <c r="C36" s="270" t="s">
        <v>367</v>
      </c>
      <c r="D36" s="271">
        <v>150</v>
      </c>
    </row>
    <row r="37" spans="1:4" ht="30" x14ac:dyDescent="0.2">
      <c r="A37" s="269" t="s">
        <v>314</v>
      </c>
      <c r="B37" s="270" t="s">
        <v>368</v>
      </c>
      <c r="C37" s="307" t="s">
        <v>403</v>
      </c>
      <c r="D37" s="271">
        <v>40</v>
      </c>
    </row>
    <row r="38" spans="1:4" ht="15" x14ac:dyDescent="0.2">
      <c r="A38" s="269" t="s">
        <v>369</v>
      </c>
      <c r="B38" s="270" t="s">
        <v>297</v>
      </c>
      <c r="C38" s="270" t="s">
        <v>370</v>
      </c>
      <c r="D38" s="271">
        <v>24.05</v>
      </c>
    </row>
    <row r="39" spans="1:4" ht="30" x14ac:dyDescent="0.2">
      <c r="A39" s="306" t="s">
        <v>372</v>
      </c>
      <c r="B39" s="270" t="s">
        <v>291</v>
      </c>
      <c r="C39" s="307" t="s">
        <v>371</v>
      </c>
      <c r="D39" s="271">
        <v>489.46</v>
      </c>
    </row>
    <row r="40" spans="1:4" ht="15" x14ac:dyDescent="0.2">
      <c r="A40" s="306" t="s">
        <v>404</v>
      </c>
      <c r="B40" s="270" t="s">
        <v>317</v>
      </c>
      <c r="C40" s="307" t="s">
        <v>405</v>
      </c>
      <c r="D40" s="271">
        <v>113.4</v>
      </c>
    </row>
    <row r="41" spans="1:4" ht="15" x14ac:dyDescent="0.2">
      <c r="A41" s="269" t="s">
        <v>373</v>
      </c>
      <c r="B41" s="270" t="s">
        <v>374</v>
      </c>
      <c r="C41" s="270" t="s">
        <v>375</v>
      </c>
      <c r="D41" s="271">
        <v>552</v>
      </c>
    </row>
    <row r="42" spans="1:4" ht="15" x14ac:dyDescent="0.2">
      <c r="A42" s="269" t="s">
        <v>316</v>
      </c>
      <c r="B42" s="270" t="s">
        <v>376</v>
      </c>
      <c r="C42" s="270" t="s">
        <v>381</v>
      </c>
      <c r="D42" s="271">
        <v>5577</v>
      </c>
    </row>
    <row r="43" spans="1:4" ht="20.100000000000001" customHeight="1" x14ac:dyDescent="0.2">
      <c r="A43" s="269" t="s">
        <v>343</v>
      </c>
      <c r="B43" s="270" t="s">
        <v>377</v>
      </c>
      <c r="C43" s="270" t="s">
        <v>378</v>
      </c>
      <c r="D43" s="271">
        <v>2200</v>
      </c>
    </row>
    <row r="44" spans="1:4" ht="20.100000000000001" customHeight="1" x14ac:dyDescent="0.2">
      <c r="A44" s="269" t="s">
        <v>343</v>
      </c>
      <c r="B44" s="270" t="s">
        <v>406</v>
      </c>
      <c r="C44" s="270" t="s">
        <v>407</v>
      </c>
      <c r="D44" s="271">
        <v>1080</v>
      </c>
    </row>
    <row r="45" spans="1:4" ht="20.100000000000001" customHeight="1" x14ac:dyDescent="0.2">
      <c r="A45" s="269" t="s">
        <v>343</v>
      </c>
      <c r="B45" s="270" t="s">
        <v>379</v>
      </c>
      <c r="C45" s="270" t="s">
        <v>380</v>
      </c>
      <c r="D45" s="271">
        <v>218.9</v>
      </c>
    </row>
    <row r="46" spans="1:4" ht="20.100000000000001" customHeight="1" x14ac:dyDescent="0.2">
      <c r="A46" s="269" t="s">
        <v>455</v>
      </c>
      <c r="B46" s="270" t="s">
        <v>317</v>
      </c>
      <c r="C46" s="270" t="s">
        <v>456</v>
      </c>
      <c r="D46" s="271">
        <v>59.99</v>
      </c>
    </row>
    <row r="47" spans="1:4" ht="20.100000000000001" customHeight="1" x14ac:dyDescent="0.2">
      <c r="A47" s="269"/>
      <c r="B47" s="270"/>
      <c r="C47" s="270"/>
      <c r="D47" s="271"/>
    </row>
    <row r="48" spans="1:4" ht="20.100000000000001" customHeight="1" x14ac:dyDescent="0.2">
      <c r="A48" s="269"/>
      <c r="B48" s="305" t="s">
        <v>382</v>
      </c>
      <c r="C48" s="270"/>
      <c r="D48" s="271"/>
    </row>
    <row r="49" spans="1:4" ht="30" x14ac:dyDescent="0.2">
      <c r="A49" s="269" t="s">
        <v>394</v>
      </c>
      <c r="B49" s="270" t="s">
        <v>392</v>
      </c>
      <c r="C49" s="307" t="s">
        <v>393</v>
      </c>
      <c r="D49" s="271">
        <v>920</v>
      </c>
    </row>
    <row r="50" spans="1:4" ht="20.100000000000001" customHeight="1" x14ac:dyDescent="0.2">
      <c r="A50" s="269"/>
      <c r="B50" s="270"/>
      <c r="C50" s="270"/>
      <c r="D50" s="271"/>
    </row>
    <row r="51" spans="1:4" ht="20.100000000000001" customHeight="1" x14ac:dyDescent="0.2">
      <c r="A51" s="269"/>
      <c r="B51" s="305" t="s">
        <v>408</v>
      </c>
      <c r="C51" s="270"/>
      <c r="D51" s="271"/>
    </row>
    <row r="52" spans="1:4" ht="20.100000000000001" customHeight="1" x14ac:dyDescent="0.2">
      <c r="A52" s="269" t="s">
        <v>348</v>
      </c>
      <c r="B52" s="270" t="s">
        <v>409</v>
      </c>
      <c r="C52" s="270"/>
      <c r="D52" s="271">
        <v>1257</v>
      </c>
    </row>
    <row r="53" spans="1:4" ht="20.100000000000001" customHeight="1" x14ac:dyDescent="0.2">
      <c r="A53" s="269"/>
      <c r="B53" s="270"/>
      <c r="C53" s="270"/>
      <c r="D53" s="272"/>
    </row>
    <row r="54" spans="1:4" ht="24.95" customHeight="1" x14ac:dyDescent="0.2">
      <c r="A54" s="379" t="s">
        <v>264</v>
      </c>
      <c r="B54" s="379"/>
      <c r="C54" s="379"/>
      <c r="D54" s="310">
        <f>SUM(D8:D53)</f>
        <v>26419.81</v>
      </c>
    </row>
    <row r="55" spans="1:4" ht="24.95" customHeight="1" x14ac:dyDescent="0.2">
      <c r="A55" s="380" t="s">
        <v>289</v>
      </c>
      <c r="B55" s="380"/>
      <c r="C55" s="380"/>
      <c r="D55" s="295">
        <v>0</v>
      </c>
    </row>
    <row r="56" spans="1:4" ht="24.95" customHeight="1" x14ac:dyDescent="0.2">
      <c r="A56" s="83"/>
      <c r="B56" s="83"/>
      <c r="C56" s="219"/>
      <c r="D56" s="84"/>
    </row>
    <row r="57" spans="1:4" ht="50.1" customHeight="1" x14ac:dyDescent="0.2">
      <c r="A57" s="371" t="s">
        <v>249</v>
      </c>
      <c r="B57" s="387"/>
      <c r="C57" s="387"/>
      <c r="D57" s="387"/>
    </row>
    <row r="58" spans="1:4" s="52" customFormat="1" ht="84.95" customHeight="1" x14ac:dyDescent="0.2">
      <c r="A58" s="386" t="s">
        <v>250</v>
      </c>
      <c r="B58" s="386"/>
      <c r="C58" s="386"/>
      <c r="D58" s="386"/>
    </row>
    <row r="59" spans="1:4" ht="24.95" customHeight="1" x14ac:dyDescent="0.2">
      <c r="A59" s="77" t="s">
        <v>140</v>
      </c>
      <c r="B59" s="82" t="s">
        <v>55</v>
      </c>
      <c r="C59" s="82" t="s">
        <v>56</v>
      </c>
      <c r="D59" s="77" t="s">
        <v>54</v>
      </c>
    </row>
    <row r="60" spans="1:4" ht="45" x14ac:dyDescent="0.2">
      <c r="A60" s="306" t="s">
        <v>346</v>
      </c>
      <c r="B60" s="270" t="s">
        <v>450</v>
      </c>
      <c r="C60" s="270" t="s">
        <v>451</v>
      </c>
      <c r="D60" s="271">
        <v>2791.36</v>
      </c>
    </row>
    <row r="61" spans="1:4" ht="30" x14ac:dyDescent="0.2">
      <c r="A61" s="306" t="s">
        <v>454</v>
      </c>
      <c r="B61" s="270" t="s">
        <v>452</v>
      </c>
      <c r="C61" s="270" t="s">
        <v>453</v>
      </c>
      <c r="D61" s="271">
        <v>8352.7999999999993</v>
      </c>
    </row>
    <row r="62" spans="1:4" ht="20.100000000000001" customHeight="1" x14ac:dyDescent="0.2">
      <c r="A62" s="269"/>
      <c r="B62" s="270"/>
      <c r="C62" s="270"/>
      <c r="D62" s="271"/>
    </row>
    <row r="63" spans="1:4" ht="20.100000000000001" customHeight="1" x14ac:dyDescent="0.2">
      <c r="A63" s="269"/>
      <c r="B63" s="270"/>
      <c r="C63" s="270"/>
      <c r="D63" s="271"/>
    </row>
    <row r="64" spans="1:4" ht="20.100000000000001" customHeight="1" x14ac:dyDescent="0.2">
      <c r="A64" s="269"/>
      <c r="B64" s="270"/>
      <c r="C64" s="270"/>
      <c r="D64" s="271"/>
    </row>
    <row r="65" spans="1:4" ht="20.100000000000001" customHeight="1" x14ac:dyDescent="0.2">
      <c r="A65" s="269"/>
      <c r="B65" s="270"/>
      <c r="C65" s="270"/>
      <c r="D65" s="271"/>
    </row>
    <row r="66" spans="1:4" ht="20.100000000000001" customHeight="1" x14ac:dyDescent="0.2">
      <c r="A66" s="269"/>
      <c r="B66" s="270"/>
      <c r="C66" s="270"/>
      <c r="D66" s="271"/>
    </row>
    <row r="67" spans="1:4" ht="20.100000000000001" customHeight="1" x14ac:dyDescent="0.2">
      <c r="A67" s="269"/>
      <c r="B67" s="270"/>
      <c r="C67" s="270"/>
      <c r="D67" s="271"/>
    </row>
    <row r="68" spans="1:4" ht="20.100000000000001" customHeight="1" x14ac:dyDescent="0.2">
      <c r="A68" s="269"/>
      <c r="B68" s="270"/>
      <c r="C68" s="270"/>
      <c r="D68" s="271"/>
    </row>
    <row r="69" spans="1:4" ht="20.100000000000001" customHeight="1" x14ac:dyDescent="0.2">
      <c r="A69" s="269"/>
      <c r="B69" s="270"/>
      <c r="C69" s="270"/>
      <c r="D69" s="271"/>
    </row>
    <row r="70" spans="1:4" ht="20.100000000000001" customHeight="1" x14ac:dyDescent="0.2">
      <c r="A70" s="269"/>
      <c r="B70" s="270"/>
      <c r="C70" s="270"/>
      <c r="D70" s="271"/>
    </row>
    <row r="71" spans="1:4" ht="20.100000000000001" customHeight="1" x14ac:dyDescent="0.2">
      <c r="A71" s="269"/>
      <c r="B71" s="270"/>
      <c r="C71" s="270"/>
      <c r="D71" s="271"/>
    </row>
    <row r="72" spans="1:4" ht="20.100000000000001" customHeight="1" x14ac:dyDescent="0.2">
      <c r="A72" s="269"/>
      <c r="B72" s="270"/>
      <c r="C72" s="270"/>
      <c r="D72" s="271"/>
    </row>
    <row r="73" spans="1:4" ht="20.100000000000001" customHeight="1" x14ac:dyDescent="0.2">
      <c r="A73" s="269"/>
      <c r="B73" s="270"/>
      <c r="C73" s="270"/>
      <c r="D73" s="271"/>
    </row>
    <row r="74" spans="1:4" ht="20.100000000000001" customHeight="1" x14ac:dyDescent="0.2">
      <c r="A74" s="269"/>
      <c r="B74" s="270"/>
      <c r="C74" s="270"/>
      <c r="D74" s="271"/>
    </row>
    <row r="75" spans="1:4" ht="20.100000000000001" customHeight="1" x14ac:dyDescent="0.2">
      <c r="A75" s="269"/>
      <c r="B75" s="270"/>
      <c r="C75" s="270"/>
      <c r="D75" s="271"/>
    </row>
    <row r="76" spans="1:4" ht="20.100000000000001" customHeight="1" x14ac:dyDescent="0.2">
      <c r="A76" s="269"/>
      <c r="B76" s="270"/>
      <c r="C76" s="270"/>
      <c r="D76" s="271"/>
    </row>
    <row r="77" spans="1:4" ht="20.100000000000001" customHeight="1" x14ac:dyDescent="0.2">
      <c r="A77" s="269"/>
      <c r="B77" s="270"/>
      <c r="C77" s="270"/>
      <c r="D77" s="271"/>
    </row>
    <row r="78" spans="1:4" ht="20.100000000000001" customHeight="1" x14ac:dyDescent="0.2">
      <c r="A78" s="269"/>
      <c r="B78" s="270"/>
      <c r="C78" s="270"/>
      <c r="D78" s="271"/>
    </row>
    <row r="79" spans="1:4" ht="20.100000000000001" customHeight="1" x14ac:dyDescent="0.2">
      <c r="A79" s="269"/>
      <c r="B79" s="270"/>
      <c r="C79" s="270"/>
      <c r="D79" s="271"/>
    </row>
    <row r="80" spans="1:4" ht="20.100000000000001" customHeight="1" x14ac:dyDescent="0.2">
      <c r="A80" s="269"/>
      <c r="B80" s="270"/>
      <c r="C80" s="270"/>
      <c r="D80" s="271"/>
    </row>
    <row r="81" spans="1:4" ht="20.100000000000001" customHeight="1" x14ac:dyDescent="0.2">
      <c r="A81" s="269"/>
      <c r="B81" s="270"/>
      <c r="C81" s="270"/>
      <c r="D81" s="271"/>
    </row>
    <row r="82" spans="1:4" ht="20.100000000000001" customHeight="1" x14ac:dyDescent="0.2">
      <c r="A82" s="269"/>
      <c r="B82" s="270"/>
      <c r="C82" s="270"/>
      <c r="D82" s="271"/>
    </row>
    <row r="83" spans="1:4" ht="20.100000000000001" customHeight="1" x14ac:dyDescent="0.2">
      <c r="A83" s="269"/>
      <c r="B83" s="270"/>
      <c r="C83" s="270"/>
      <c r="D83" s="271"/>
    </row>
    <row r="84" spans="1:4" ht="20.100000000000001" customHeight="1" x14ac:dyDescent="0.2">
      <c r="A84" s="269"/>
      <c r="B84" s="270"/>
      <c r="C84" s="270"/>
      <c r="D84" s="271"/>
    </row>
    <row r="85" spans="1:4" ht="20.100000000000001" customHeight="1" x14ac:dyDescent="0.2">
      <c r="A85" s="269"/>
      <c r="B85" s="270"/>
      <c r="C85" s="270"/>
      <c r="D85" s="271"/>
    </row>
    <row r="86" spans="1:4" ht="20.100000000000001" customHeight="1" x14ac:dyDescent="0.2">
      <c r="A86" s="269"/>
      <c r="B86" s="270"/>
      <c r="C86" s="270"/>
      <c r="D86" s="271"/>
    </row>
    <row r="87" spans="1:4" ht="20.100000000000001" customHeight="1" x14ac:dyDescent="0.2">
      <c r="A87" s="269"/>
      <c r="B87" s="270"/>
      <c r="C87" s="270"/>
      <c r="D87" s="271"/>
    </row>
    <row r="88" spans="1:4" ht="20.100000000000001" customHeight="1" x14ac:dyDescent="0.2">
      <c r="A88" s="269"/>
      <c r="B88" s="270"/>
      <c r="C88" s="270"/>
      <c r="D88" s="271"/>
    </row>
    <row r="89" spans="1:4" ht="20.100000000000001" customHeight="1" x14ac:dyDescent="0.2">
      <c r="A89" s="269"/>
      <c r="B89" s="270"/>
      <c r="C89" s="270"/>
      <c r="D89" s="271"/>
    </row>
    <row r="90" spans="1:4" ht="20.100000000000001" customHeight="1" x14ac:dyDescent="0.2">
      <c r="A90" s="269"/>
      <c r="B90" s="270"/>
      <c r="C90" s="270"/>
      <c r="D90" s="272"/>
    </row>
    <row r="91" spans="1:4" ht="24.95" customHeight="1" x14ac:dyDescent="0.2">
      <c r="A91" s="379" t="s">
        <v>264</v>
      </c>
      <c r="B91" s="379"/>
      <c r="C91" s="379"/>
      <c r="D91" s="273">
        <f>SUM(D59:D90)</f>
        <v>11144.16</v>
      </c>
    </row>
    <row r="92" spans="1:4" ht="24.95" customHeight="1" x14ac:dyDescent="0.2">
      <c r="A92" s="380" t="s">
        <v>289</v>
      </c>
      <c r="B92" s="380"/>
      <c r="C92" s="380"/>
      <c r="D92" s="295">
        <v>11144.16</v>
      </c>
    </row>
    <row r="93" spans="1:4" ht="24.95" customHeight="1" x14ac:dyDescent="0.2">
      <c r="A93" s="83"/>
      <c r="B93" s="83"/>
      <c r="C93" s="219"/>
      <c r="D93" s="84"/>
    </row>
    <row r="94" spans="1:4" ht="50.1" customHeight="1" x14ac:dyDescent="0.2">
      <c r="A94" s="371" t="s">
        <v>150</v>
      </c>
      <c r="B94" s="387"/>
      <c r="C94" s="387"/>
      <c r="D94" s="387"/>
    </row>
    <row r="95" spans="1:4" s="52" customFormat="1" ht="84.95" customHeight="1" x14ac:dyDescent="0.2">
      <c r="A95" s="386" t="s">
        <v>251</v>
      </c>
      <c r="B95" s="386"/>
      <c r="C95" s="386"/>
      <c r="D95" s="386"/>
    </row>
    <row r="96" spans="1:4" ht="24.95" customHeight="1" x14ac:dyDescent="0.2">
      <c r="A96" s="77" t="s">
        <v>140</v>
      </c>
      <c r="B96" s="82" t="s">
        <v>55</v>
      </c>
      <c r="C96" s="82" t="s">
        <v>56</v>
      </c>
      <c r="D96" s="77" t="s">
        <v>54</v>
      </c>
    </row>
    <row r="97" spans="1:4" ht="20.100000000000001" customHeight="1" x14ac:dyDescent="0.2">
      <c r="A97" s="269"/>
      <c r="B97" s="270"/>
      <c r="C97" s="270"/>
      <c r="D97" s="271"/>
    </row>
    <row r="98" spans="1:4" ht="20.100000000000001" customHeight="1" x14ac:dyDescent="0.2">
      <c r="A98" s="269"/>
      <c r="B98" s="270"/>
      <c r="C98" s="270"/>
      <c r="D98" s="271"/>
    </row>
    <row r="99" spans="1:4" ht="20.100000000000001" customHeight="1" x14ac:dyDescent="0.2">
      <c r="A99" s="269"/>
      <c r="B99" s="270"/>
      <c r="C99" s="270"/>
      <c r="D99" s="271"/>
    </row>
    <row r="100" spans="1:4" ht="20.100000000000001" customHeight="1" x14ac:dyDescent="0.2">
      <c r="A100" s="269"/>
      <c r="B100" s="270"/>
      <c r="C100" s="270"/>
      <c r="D100" s="271"/>
    </row>
    <row r="101" spans="1:4" ht="20.100000000000001" customHeight="1" x14ac:dyDescent="0.2">
      <c r="A101" s="269"/>
      <c r="B101" s="270"/>
      <c r="C101" s="270"/>
      <c r="D101" s="271"/>
    </row>
    <row r="102" spans="1:4" ht="20.100000000000001" customHeight="1" x14ac:dyDescent="0.2">
      <c r="A102" s="269"/>
      <c r="B102" s="270"/>
      <c r="C102" s="270"/>
      <c r="D102" s="271"/>
    </row>
    <row r="103" spans="1:4" ht="20.100000000000001" customHeight="1" x14ac:dyDescent="0.2">
      <c r="A103" s="269"/>
      <c r="B103" s="270"/>
      <c r="C103" s="270"/>
      <c r="D103" s="271"/>
    </row>
    <row r="104" spans="1:4" ht="20.100000000000001" customHeight="1" x14ac:dyDescent="0.2">
      <c r="A104" s="269"/>
      <c r="B104" s="270"/>
      <c r="C104" s="270"/>
      <c r="D104" s="271"/>
    </row>
    <row r="105" spans="1:4" ht="20.100000000000001" customHeight="1" x14ac:dyDescent="0.2">
      <c r="A105" s="269"/>
      <c r="B105" s="270"/>
      <c r="C105" s="270"/>
      <c r="D105" s="271"/>
    </row>
    <row r="106" spans="1:4" ht="20.100000000000001" customHeight="1" x14ac:dyDescent="0.2">
      <c r="A106" s="269"/>
      <c r="B106" s="270"/>
      <c r="C106" s="270"/>
      <c r="D106" s="271"/>
    </row>
    <row r="107" spans="1:4" ht="20.100000000000001" customHeight="1" x14ac:dyDescent="0.2">
      <c r="A107" s="269"/>
      <c r="B107" s="270"/>
      <c r="C107" s="270"/>
      <c r="D107" s="271"/>
    </row>
    <row r="108" spans="1:4" ht="20.100000000000001" customHeight="1" x14ac:dyDescent="0.2">
      <c r="A108" s="269"/>
      <c r="B108" s="270"/>
      <c r="C108" s="270"/>
      <c r="D108" s="271"/>
    </row>
    <row r="109" spans="1:4" ht="20.100000000000001" customHeight="1" x14ac:dyDescent="0.2">
      <c r="A109" s="269"/>
      <c r="B109" s="270"/>
      <c r="C109" s="270"/>
      <c r="D109" s="271"/>
    </row>
    <row r="110" spans="1:4" ht="20.100000000000001" customHeight="1" x14ac:dyDescent="0.2">
      <c r="A110" s="269"/>
      <c r="B110" s="270"/>
      <c r="C110" s="270"/>
      <c r="D110" s="271"/>
    </row>
    <row r="111" spans="1:4" ht="20.100000000000001" customHeight="1" x14ac:dyDescent="0.2">
      <c r="A111" s="269"/>
      <c r="B111" s="270"/>
      <c r="C111" s="270"/>
      <c r="D111" s="272"/>
    </row>
    <row r="112" spans="1:4" ht="24.95" customHeight="1" x14ac:dyDescent="0.2">
      <c r="A112" s="379" t="s">
        <v>264</v>
      </c>
      <c r="B112" s="379"/>
      <c r="C112" s="379"/>
      <c r="D112" s="273">
        <f>SUM(D96:D111)</f>
        <v>0</v>
      </c>
    </row>
    <row r="113" spans="1:4" ht="24.95" customHeight="1" x14ac:dyDescent="0.2">
      <c r="A113" s="380" t="s">
        <v>289</v>
      </c>
      <c r="B113" s="380"/>
      <c r="C113" s="380"/>
      <c r="D113" s="295">
        <v>0</v>
      </c>
    </row>
  </sheetData>
  <sheetProtection password="CF72" sheet="1" objects="1" scenarios="1" formatCells="0" formatColumns="0" formatRows="0" insertColumns="0" insertRows="0"/>
  <mergeCells count="15">
    <mergeCell ref="A113:C113"/>
    <mergeCell ref="A58:D58"/>
    <mergeCell ref="A95:D95"/>
    <mergeCell ref="A57:D57"/>
    <mergeCell ref="A94:D94"/>
    <mergeCell ref="A91:C91"/>
    <mergeCell ref="A112:C112"/>
    <mergeCell ref="A55:C55"/>
    <mergeCell ref="A92:C92"/>
    <mergeCell ref="A3:D3"/>
    <mergeCell ref="A1:D1"/>
    <mergeCell ref="A4:D4"/>
    <mergeCell ref="A7:D7"/>
    <mergeCell ref="A6:D6"/>
    <mergeCell ref="A54:C54"/>
  </mergeCells>
  <conditionalFormatting sqref="A1">
    <cfRule type="cellIs" dxfId="5"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&amp;L&amp;D&amp;R&amp;"-,Regular"2018 Annual Financial Return</oddHeader>
    <oddFooter>&amp;R&amp;"-,Regular"Page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62"/>
  <sheetViews>
    <sheetView showGridLines="0" tabSelected="1" topLeftCell="A16" zoomScaleNormal="100" zoomScaleSheetLayoutView="100" workbookViewId="0">
      <selection activeCell="E55" sqref="E55"/>
    </sheetView>
  </sheetViews>
  <sheetFormatPr defaultRowHeight="15.75" customHeight="1" x14ac:dyDescent="0.2"/>
  <cols>
    <col min="1" max="1" width="31.83203125" style="49" customWidth="1"/>
    <col min="2" max="5" width="17.83203125" style="49" customWidth="1"/>
    <col min="6" max="6" width="62.83203125" style="49" customWidth="1"/>
    <col min="7" max="16384" width="9.33203125" style="49"/>
  </cols>
  <sheetData>
    <row r="1" spans="1:6" ht="35.1" customHeight="1" thickBot="1" x14ac:dyDescent="0.25">
      <c r="A1" s="353" t="str">
        <f>'Cover Sheet'!B4</f>
        <v>PARISH NAME</v>
      </c>
      <c r="B1" s="354"/>
      <c r="C1" s="354"/>
      <c r="D1" s="354"/>
      <c r="E1" s="354"/>
      <c r="F1" s="355"/>
    </row>
    <row r="2" spans="1:6" ht="24.95" customHeight="1" x14ac:dyDescent="0.2">
      <c r="A2" s="50"/>
      <c r="B2" s="50"/>
      <c r="C2" s="51"/>
      <c r="D2" s="52"/>
      <c r="E2" s="52"/>
      <c r="F2" s="52"/>
    </row>
    <row r="3" spans="1:6" s="53" customFormat="1" ht="24.95" customHeight="1" x14ac:dyDescent="0.2">
      <c r="A3" s="372" t="s">
        <v>116</v>
      </c>
      <c r="B3" s="373"/>
      <c r="C3" s="373"/>
      <c r="D3" s="373"/>
      <c r="E3" s="373"/>
      <c r="F3" s="373"/>
    </row>
    <row r="4" spans="1:6" ht="69.95" customHeight="1" x14ac:dyDescent="0.2">
      <c r="A4" s="365" t="s">
        <v>190</v>
      </c>
      <c r="B4" s="365"/>
      <c r="C4" s="365"/>
      <c r="D4" s="365"/>
      <c r="E4" s="365"/>
      <c r="F4" s="365"/>
    </row>
    <row r="5" spans="1:6" ht="24.95" customHeight="1" thickBot="1" x14ac:dyDescent="0.25">
      <c r="A5" s="54"/>
      <c r="B5" s="54"/>
      <c r="C5" s="54"/>
      <c r="D5" s="54"/>
      <c r="E5" s="54"/>
      <c r="F5" s="54"/>
    </row>
    <row r="6" spans="1:6" ht="30.95" customHeight="1" thickBot="1" x14ac:dyDescent="0.25">
      <c r="A6" s="56" t="s">
        <v>123</v>
      </c>
      <c r="B6" s="57">
        <v>2018</v>
      </c>
      <c r="C6" s="57">
        <v>2017</v>
      </c>
      <c r="D6" s="58" t="s">
        <v>120</v>
      </c>
      <c r="E6" s="59" t="s">
        <v>121</v>
      </c>
      <c r="F6" s="60" t="s">
        <v>26</v>
      </c>
    </row>
    <row r="7" spans="1:6" ht="30.95" customHeight="1" x14ac:dyDescent="0.2">
      <c r="A7" s="220" t="s">
        <v>122</v>
      </c>
      <c r="B7" s="274">
        <v>15010.11</v>
      </c>
      <c r="C7" s="274">
        <v>11094.52</v>
      </c>
      <c r="D7" s="221">
        <f>B7-C7</f>
        <v>3915.59</v>
      </c>
      <c r="E7" s="222">
        <f>IFERROR(D7/C7,"-")</f>
        <v>0.35293009521817981</v>
      </c>
      <c r="F7" s="277" t="s">
        <v>420</v>
      </c>
    </row>
    <row r="8" spans="1:6" ht="45" x14ac:dyDescent="0.2">
      <c r="A8" s="223" t="s">
        <v>62</v>
      </c>
      <c r="B8" s="275">
        <v>109818</v>
      </c>
      <c r="C8" s="275">
        <v>117406</v>
      </c>
      <c r="D8" s="55">
        <f t="shared" ref="D8:D15" si="0">B8-C8</f>
        <v>-7588</v>
      </c>
      <c r="E8" s="61">
        <f t="shared" ref="E8:E15" si="1">IFERROR(D8/C8,"-")</f>
        <v>-6.4630427746452487E-2</v>
      </c>
      <c r="F8" s="278" t="s">
        <v>419</v>
      </c>
    </row>
    <row r="9" spans="1:6" ht="30.95" customHeight="1" x14ac:dyDescent="0.2">
      <c r="A9" s="223" t="s">
        <v>27</v>
      </c>
      <c r="B9" s="275">
        <v>52302.04</v>
      </c>
      <c r="C9" s="275">
        <v>44135.22</v>
      </c>
      <c r="D9" s="55">
        <f t="shared" si="0"/>
        <v>8166.82</v>
      </c>
      <c r="E9" s="61">
        <f t="shared" si="1"/>
        <v>0.1850408811828739</v>
      </c>
      <c r="F9" s="278" t="s">
        <v>421</v>
      </c>
    </row>
    <row r="10" spans="1:6" ht="30.95" customHeight="1" x14ac:dyDescent="0.2">
      <c r="A10" s="223" t="s">
        <v>28</v>
      </c>
      <c r="B10" s="275">
        <v>21731.45</v>
      </c>
      <c r="C10" s="275">
        <v>24591.73</v>
      </c>
      <c r="D10" s="55">
        <f t="shared" si="0"/>
        <v>-2860.2799999999988</v>
      </c>
      <c r="E10" s="61">
        <f t="shared" si="1"/>
        <v>-0.11631064589599832</v>
      </c>
      <c r="F10" s="278" t="s">
        <v>413</v>
      </c>
    </row>
    <row r="11" spans="1:6" ht="30.95" customHeight="1" x14ac:dyDescent="0.2">
      <c r="A11" s="223" t="s">
        <v>60</v>
      </c>
      <c r="B11" s="275">
        <v>0</v>
      </c>
      <c r="C11" s="275">
        <v>0</v>
      </c>
      <c r="D11" s="55">
        <f t="shared" si="0"/>
        <v>0</v>
      </c>
      <c r="E11" s="61" t="str">
        <f t="shared" si="1"/>
        <v>-</v>
      </c>
      <c r="F11" s="278"/>
    </row>
    <row r="12" spans="1:6" ht="30.95" customHeight="1" x14ac:dyDescent="0.2">
      <c r="A12" s="224" t="s">
        <v>196</v>
      </c>
      <c r="B12" s="275">
        <v>0</v>
      </c>
      <c r="C12" s="275">
        <v>0</v>
      </c>
      <c r="D12" s="55">
        <f t="shared" si="0"/>
        <v>0</v>
      </c>
      <c r="E12" s="61" t="str">
        <f t="shared" si="1"/>
        <v>-</v>
      </c>
      <c r="F12" s="278"/>
    </row>
    <row r="13" spans="1:6" ht="30.95" customHeight="1" x14ac:dyDescent="0.2">
      <c r="A13" s="223" t="s">
        <v>29</v>
      </c>
      <c r="B13" s="275">
        <v>0</v>
      </c>
      <c r="C13" s="275">
        <v>0</v>
      </c>
      <c r="D13" s="55">
        <f t="shared" si="0"/>
        <v>0</v>
      </c>
      <c r="E13" s="61" t="str">
        <f t="shared" si="1"/>
        <v>-</v>
      </c>
      <c r="F13" s="278"/>
    </row>
    <row r="14" spans="1:6" ht="30.95" customHeight="1" x14ac:dyDescent="0.2">
      <c r="A14" s="223" t="s">
        <v>30</v>
      </c>
      <c r="B14" s="276">
        <v>6957.49</v>
      </c>
      <c r="C14" s="276">
        <v>10042.31</v>
      </c>
      <c r="D14" s="225">
        <f t="shared" si="0"/>
        <v>-3084.8199999999997</v>
      </c>
      <c r="E14" s="226">
        <f t="shared" si="1"/>
        <v>-0.30718231163945348</v>
      </c>
      <c r="F14" s="279" t="s">
        <v>414</v>
      </c>
    </row>
    <row r="15" spans="1:6" ht="30.95" customHeight="1" x14ac:dyDescent="0.2">
      <c r="A15" s="207" t="s">
        <v>243</v>
      </c>
      <c r="B15" s="208">
        <f>SUM(B7:B14)</f>
        <v>205819.09</v>
      </c>
      <c r="C15" s="208">
        <f t="shared" ref="C15" si="2">SUM(C7:C14)</f>
        <v>207269.78</v>
      </c>
      <c r="D15" s="208">
        <f t="shared" si="0"/>
        <v>-1450.6900000000023</v>
      </c>
      <c r="E15" s="209">
        <f t="shared" si="1"/>
        <v>-6.9990425039289485E-3</v>
      </c>
      <c r="F15" s="237" t="s">
        <v>266</v>
      </c>
    </row>
    <row r="16" spans="1:6" s="53" customFormat="1" ht="30.95" customHeight="1" thickBot="1" x14ac:dyDescent="0.25">
      <c r="A16" s="68"/>
      <c r="B16" s="69"/>
      <c r="C16" s="69"/>
      <c r="D16" s="70"/>
      <c r="E16" s="71"/>
      <c r="F16" s="72"/>
    </row>
    <row r="17" spans="1:6" ht="30.95" customHeight="1" thickBot="1" x14ac:dyDescent="0.25">
      <c r="A17" s="56" t="s">
        <v>66</v>
      </c>
      <c r="B17" s="57">
        <v>2018</v>
      </c>
      <c r="C17" s="57">
        <v>2017</v>
      </c>
      <c r="D17" s="58" t="s">
        <v>120</v>
      </c>
      <c r="E17" s="59" t="s">
        <v>121</v>
      </c>
      <c r="F17" s="60" t="s">
        <v>26</v>
      </c>
    </row>
    <row r="18" spans="1:6" ht="30.95" customHeight="1" x14ac:dyDescent="0.2">
      <c r="A18" s="220" t="s">
        <v>124</v>
      </c>
      <c r="B18" s="274">
        <v>0</v>
      </c>
      <c r="C18" s="274">
        <v>0</v>
      </c>
      <c r="D18" s="221">
        <f t="shared" ref="D18" si="3">B18-C18</f>
        <v>0</v>
      </c>
      <c r="E18" s="222" t="str">
        <f t="shared" ref="E18" si="4">IFERROR(D18/C18,"-")</f>
        <v>-</v>
      </c>
      <c r="F18" s="277"/>
    </row>
    <row r="19" spans="1:6" ht="30.95" customHeight="1" x14ac:dyDescent="0.2">
      <c r="A19" s="227" t="s">
        <v>43</v>
      </c>
      <c r="B19" s="275">
        <v>1917.5</v>
      </c>
      <c r="C19" s="275">
        <v>1715</v>
      </c>
      <c r="D19" s="55">
        <f t="shared" ref="D19:D35" si="5">B19-C19</f>
        <v>202.5</v>
      </c>
      <c r="E19" s="61">
        <f t="shared" ref="E19:E35" si="6">IFERROR(D19/C19,"-")</f>
        <v>0.11807580174927114</v>
      </c>
      <c r="F19" s="278" t="s">
        <v>415</v>
      </c>
    </row>
    <row r="20" spans="1:6" ht="30.95" customHeight="1" x14ac:dyDescent="0.2">
      <c r="A20" s="227" t="s">
        <v>31</v>
      </c>
      <c r="B20" s="275">
        <v>5812.88</v>
      </c>
      <c r="C20" s="275">
        <v>4040.69</v>
      </c>
      <c r="D20" s="55">
        <f t="shared" si="5"/>
        <v>1772.19</v>
      </c>
      <c r="E20" s="61">
        <f t="shared" si="6"/>
        <v>0.43858598407697696</v>
      </c>
      <c r="F20" s="278" t="s">
        <v>437</v>
      </c>
    </row>
    <row r="21" spans="1:6" ht="30.95" customHeight="1" x14ac:dyDescent="0.2">
      <c r="A21" s="223" t="s">
        <v>32</v>
      </c>
      <c r="B21" s="275">
        <v>0</v>
      </c>
      <c r="C21" s="275">
        <v>0</v>
      </c>
      <c r="D21" s="55">
        <f t="shared" si="5"/>
        <v>0</v>
      </c>
      <c r="E21" s="61" t="str">
        <f t="shared" si="6"/>
        <v>-</v>
      </c>
      <c r="F21" s="278"/>
    </row>
    <row r="22" spans="1:6" ht="30.95" customHeight="1" x14ac:dyDescent="0.2">
      <c r="A22" s="223" t="s">
        <v>33</v>
      </c>
      <c r="B22" s="275">
        <v>389.09</v>
      </c>
      <c r="C22" s="275">
        <v>0</v>
      </c>
      <c r="D22" s="55">
        <f t="shared" si="5"/>
        <v>389.09</v>
      </c>
      <c r="E22" s="61" t="str">
        <f t="shared" si="6"/>
        <v>-</v>
      </c>
      <c r="F22" s="309" t="s">
        <v>438</v>
      </c>
    </row>
    <row r="23" spans="1:6" ht="30.95" customHeight="1" x14ac:dyDescent="0.2">
      <c r="A23" s="223" t="s">
        <v>245</v>
      </c>
      <c r="B23" s="275">
        <v>0</v>
      </c>
      <c r="C23" s="275">
        <v>0</v>
      </c>
      <c r="D23" s="55">
        <f t="shared" si="5"/>
        <v>0</v>
      </c>
      <c r="E23" s="61" t="str">
        <f t="shared" si="6"/>
        <v>-</v>
      </c>
      <c r="F23" s="278"/>
    </row>
    <row r="24" spans="1:6" ht="30.95" customHeight="1" x14ac:dyDescent="0.2">
      <c r="A24" s="223" t="s">
        <v>34</v>
      </c>
      <c r="B24" s="275">
        <v>16069.54</v>
      </c>
      <c r="C24" s="275">
        <v>11156.02</v>
      </c>
      <c r="D24" s="55">
        <f t="shared" si="5"/>
        <v>4913.5200000000004</v>
      </c>
      <c r="E24" s="61">
        <f t="shared" si="6"/>
        <v>0.44043664317561282</v>
      </c>
      <c r="F24" s="278" t="s">
        <v>417</v>
      </c>
    </row>
    <row r="25" spans="1:6" ht="30.95" customHeight="1" x14ac:dyDescent="0.2">
      <c r="A25" s="223" t="s">
        <v>35</v>
      </c>
      <c r="B25" s="275">
        <v>0</v>
      </c>
      <c r="C25" s="275">
        <v>357.55</v>
      </c>
      <c r="D25" s="55">
        <f t="shared" si="5"/>
        <v>-357.55</v>
      </c>
      <c r="E25" s="61">
        <f t="shared" si="6"/>
        <v>-1</v>
      </c>
      <c r="F25" s="309" t="s">
        <v>440</v>
      </c>
    </row>
    <row r="26" spans="1:6" ht="30.95" customHeight="1" x14ac:dyDescent="0.2">
      <c r="A26" s="224" t="s">
        <v>198</v>
      </c>
      <c r="B26" s="275">
        <v>0</v>
      </c>
      <c r="C26" s="275">
        <v>0</v>
      </c>
      <c r="D26" s="55">
        <f t="shared" si="5"/>
        <v>0</v>
      </c>
      <c r="E26" s="61" t="str">
        <f t="shared" si="6"/>
        <v>-</v>
      </c>
      <c r="F26" s="278"/>
    </row>
    <row r="27" spans="1:6" ht="30.95" customHeight="1" x14ac:dyDescent="0.2">
      <c r="A27" s="224" t="s">
        <v>197</v>
      </c>
      <c r="B27" s="275">
        <v>7870</v>
      </c>
      <c r="C27" s="275">
        <v>3359.12</v>
      </c>
      <c r="D27" s="55">
        <f t="shared" si="5"/>
        <v>4510.88</v>
      </c>
      <c r="E27" s="61">
        <f t="shared" si="6"/>
        <v>1.3428755150158376</v>
      </c>
      <c r="F27" s="278" t="s">
        <v>416</v>
      </c>
    </row>
    <row r="28" spans="1:6" ht="30.95" customHeight="1" x14ac:dyDescent="0.2">
      <c r="A28" s="223" t="s">
        <v>36</v>
      </c>
      <c r="B28" s="275">
        <v>0</v>
      </c>
      <c r="C28" s="275">
        <v>0</v>
      </c>
      <c r="D28" s="55">
        <f t="shared" si="5"/>
        <v>0</v>
      </c>
      <c r="E28" s="61" t="str">
        <f t="shared" si="6"/>
        <v>-</v>
      </c>
      <c r="F28" s="278"/>
    </row>
    <row r="29" spans="1:6" ht="30.95" customHeight="1" x14ac:dyDescent="0.2">
      <c r="A29" s="223" t="s">
        <v>37</v>
      </c>
      <c r="B29" s="275">
        <v>0</v>
      </c>
      <c r="C29" s="275">
        <v>0</v>
      </c>
      <c r="D29" s="55">
        <f t="shared" si="5"/>
        <v>0</v>
      </c>
      <c r="E29" s="61" t="str">
        <f t="shared" si="6"/>
        <v>-</v>
      </c>
      <c r="F29" s="278"/>
    </row>
    <row r="30" spans="1:6" ht="30.95" customHeight="1" x14ac:dyDescent="0.2">
      <c r="A30" s="224" t="s">
        <v>199</v>
      </c>
      <c r="B30" s="275">
        <v>0</v>
      </c>
      <c r="C30" s="275">
        <v>0</v>
      </c>
      <c r="D30" s="55">
        <f t="shared" si="5"/>
        <v>0</v>
      </c>
      <c r="E30" s="61" t="str">
        <f t="shared" si="6"/>
        <v>-</v>
      </c>
      <c r="F30" s="278"/>
    </row>
    <row r="31" spans="1:6" ht="60" x14ac:dyDescent="0.2">
      <c r="A31" s="224" t="s">
        <v>134</v>
      </c>
      <c r="B31" s="275">
        <v>10275.81</v>
      </c>
      <c r="C31" s="275">
        <v>5969.39</v>
      </c>
      <c r="D31" s="55">
        <f t="shared" si="5"/>
        <v>4306.4199999999992</v>
      </c>
      <c r="E31" s="61">
        <f t="shared" si="6"/>
        <v>0.72141709621921146</v>
      </c>
      <c r="F31" s="278" t="s">
        <v>418</v>
      </c>
    </row>
    <row r="32" spans="1:6" ht="30.95" customHeight="1" x14ac:dyDescent="0.2">
      <c r="A32" s="224" t="s">
        <v>135</v>
      </c>
      <c r="B32" s="275">
        <v>0</v>
      </c>
      <c r="C32" s="275">
        <v>0</v>
      </c>
      <c r="D32" s="55">
        <f t="shared" si="5"/>
        <v>0</v>
      </c>
      <c r="E32" s="61" t="str">
        <f t="shared" si="6"/>
        <v>-</v>
      </c>
      <c r="F32" s="278"/>
    </row>
    <row r="33" spans="1:6" ht="30.95" customHeight="1" thickBot="1" x14ac:dyDescent="0.25">
      <c r="A33" s="283" t="s">
        <v>38</v>
      </c>
      <c r="B33" s="284"/>
      <c r="C33" s="284"/>
      <c r="D33" s="285">
        <f t="shared" si="5"/>
        <v>0</v>
      </c>
      <c r="E33" s="286" t="str">
        <f t="shared" si="6"/>
        <v>-</v>
      </c>
      <c r="F33" s="278"/>
    </row>
    <row r="34" spans="1:6" ht="30.95" customHeight="1" thickBot="1" x14ac:dyDescent="0.25">
      <c r="A34" s="287" t="s">
        <v>244</v>
      </c>
      <c r="B34" s="210">
        <f>SUM(B18:B33)</f>
        <v>42334.82</v>
      </c>
      <c r="C34" s="210">
        <f>SUM(C18:C33)</f>
        <v>26597.769999999997</v>
      </c>
      <c r="D34" s="74">
        <f t="shared" si="5"/>
        <v>15737.050000000003</v>
      </c>
      <c r="E34" s="282">
        <f t="shared" si="6"/>
        <v>0.5916680232966901</v>
      </c>
      <c r="F34" s="280" t="s">
        <v>266</v>
      </c>
    </row>
    <row r="35" spans="1:6" ht="30.95" customHeight="1" thickBot="1" x14ac:dyDescent="0.25">
      <c r="A35" s="73" t="s">
        <v>136</v>
      </c>
      <c r="B35" s="210">
        <f>B15+B34</f>
        <v>248153.91</v>
      </c>
      <c r="C35" s="210">
        <f>C15+C34</f>
        <v>233867.55</v>
      </c>
      <c r="D35" s="74">
        <f t="shared" si="5"/>
        <v>14286.360000000015</v>
      </c>
      <c r="E35" s="282">
        <f t="shared" si="6"/>
        <v>6.1087397546175246E-2</v>
      </c>
      <c r="F35" s="281" t="s">
        <v>266</v>
      </c>
    </row>
    <row r="36" spans="1:6" s="53" customFormat="1" ht="24.95" customHeight="1" thickBot="1" x14ac:dyDescent="0.25">
      <c r="A36" s="211"/>
      <c r="B36" s="212"/>
      <c r="C36" s="212"/>
      <c r="D36" s="213"/>
      <c r="E36" s="214"/>
      <c r="F36" s="215"/>
    </row>
    <row r="37" spans="1:6" ht="30.95" customHeight="1" thickBot="1" x14ac:dyDescent="0.25">
      <c r="A37" s="56" t="s">
        <v>39</v>
      </c>
      <c r="B37" s="57">
        <v>2018</v>
      </c>
      <c r="C37" s="57">
        <v>2017</v>
      </c>
      <c r="D37" s="58" t="s">
        <v>120</v>
      </c>
      <c r="E37" s="59" t="s">
        <v>121</v>
      </c>
      <c r="F37" s="60" t="s">
        <v>26</v>
      </c>
    </row>
    <row r="38" spans="1:6" ht="30.95" customHeight="1" x14ac:dyDescent="0.2">
      <c r="A38" s="220" t="s">
        <v>125</v>
      </c>
      <c r="B38" s="274">
        <v>10250.040000000001</v>
      </c>
      <c r="C38" s="274">
        <v>10050</v>
      </c>
      <c r="D38" s="221">
        <f t="shared" ref="D38" si="7">B38-C38</f>
        <v>200.04000000000087</v>
      </c>
      <c r="E38" s="222">
        <f t="shared" ref="E38" si="8">IFERROR(D38/C38,"-")</f>
        <v>1.9904477611940384E-2</v>
      </c>
      <c r="F38" s="277"/>
    </row>
    <row r="39" spans="1:6" ht="45" x14ac:dyDescent="0.2">
      <c r="A39" s="223" t="s">
        <v>127</v>
      </c>
      <c r="B39" s="275">
        <v>34320.82</v>
      </c>
      <c r="C39" s="275">
        <v>32097.57</v>
      </c>
      <c r="D39" s="55">
        <f t="shared" ref="D39:D62" si="9">B39-C39</f>
        <v>2223.25</v>
      </c>
      <c r="E39" s="61">
        <f t="shared" ref="E39:E62" si="10">IFERROR(D39/C39,"-")</f>
        <v>6.9265368063688312E-2</v>
      </c>
      <c r="F39" s="278" t="s">
        <v>422</v>
      </c>
    </row>
    <row r="40" spans="1:6" ht="30.95" customHeight="1" x14ac:dyDescent="0.2">
      <c r="A40" s="223" t="s">
        <v>40</v>
      </c>
      <c r="B40" s="275">
        <v>350.06</v>
      </c>
      <c r="C40" s="275">
        <v>697.5</v>
      </c>
      <c r="D40" s="55">
        <f t="shared" si="9"/>
        <v>-347.44</v>
      </c>
      <c r="E40" s="61">
        <f t="shared" si="10"/>
        <v>-0.49812186379928314</v>
      </c>
      <c r="F40" s="309" t="s">
        <v>439</v>
      </c>
    </row>
    <row r="41" spans="1:6" ht="30.95" customHeight="1" x14ac:dyDescent="0.2">
      <c r="A41" s="223" t="s">
        <v>41</v>
      </c>
      <c r="B41" s="275">
        <v>7785</v>
      </c>
      <c r="C41" s="275">
        <v>8005</v>
      </c>
      <c r="D41" s="55">
        <f t="shared" si="9"/>
        <v>-220</v>
      </c>
      <c r="E41" s="61">
        <f t="shared" si="10"/>
        <v>-2.7482823235477825E-2</v>
      </c>
      <c r="F41" s="278"/>
    </row>
    <row r="42" spans="1:6" ht="30.95" customHeight="1" x14ac:dyDescent="0.2">
      <c r="A42" s="223" t="s">
        <v>42</v>
      </c>
      <c r="B42" s="275">
        <v>7181.74</v>
      </c>
      <c r="C42" s="275">
        <v>8381.5</v>
      </c>
      <c r="D42" s="55">
        <f t="shared" si="9"/>
        <v>-1199.7600000000002</v>
      </c>
      <c r="E42" s="61">
        <f t="shared" si="10"/>
        <v>-0.14314382867028577</v>
      </c>
      <c r="F42" s="278" t="s">
        <v>423</v>
      </c>
    </row>
    <row r="43" spans="1:6" ht="30.95" customHeight="1" x14ac:dyDescent="0.2">
      <c r="A43" s="223" t="s">
        <v>43</v>
      </c>
      <c r="B43" s="275">
        <v>1314.87</v>
      </c>
      <c r="C43" s="275">
        <v>1213.1199999999999</v>
      </c>
      <c r="D43" s="55">
        <f t="shared" si="9"/>
        <v>101.75</v>
      </c>
      <c r="E43" s="61">
        <f t="shared" si="10"/>
        <v>8.387463729886574E-2</v>
      </c>
      <c r="F43" s="278"/>
    </row>
    <row r="44" spans="1:6" ht="30.95" customHeight="1" x14ac:dyDescent="0.2">
      <c r="A44" s="223" t="s">
        <v>126</v>
      </c>
      <c r="B44" s="275">
        <v>14005.76</v>
      </c>
      <c r="C44" s="275">
        <v>18659.54</v>
      </c>
      <c r="D44" s="55">
        <f t="shared" si="9"/>
        <v>-4653.7800000000007</v>
      </c>
      <c r="E44" s="61">
        <f t="shared" si="10"/>
        <v>-0.24940486207055482</v>
      </c>
      <c r="F44" s="278" t="s">
        <v>424</v>
      </c>
    </row>
    <row r="45" spans="1:6" ht="45" x14ac:dyDescent="0.2">
      <c r="A45" s="223" t="s">
        <v>31</v>
      </c>
      <c r="B45" s="275">
        <v>7674.8</v>
      </c>
      <c r="C45" s="275">
        <v>5816.64</v>
      </c>
      <c r="D45" s="55">
        <f t="shared" si="9"/>
        <v>1858.1599999999999</v>
      </c>
      <c r="E45" s="61">
        <f t="shared" si="10"/>
        <v>0.31945590581504096</v>
      </c>
      <c r="F45" s="278" t="s">
        <v>425</v>
      </c>
    </row>
    <row r="46" spans="1:6" ht="30.95" customHeight="1" x14ac:dyDescent="0.2">
      <c r="A46" s="224" t="s">
        <v>128</v>
      </c>
      <c r="B46" s="275">
        <v>26419.81</v>
      </c>
      <c r="C46" s="275">
        <v>31232.97</v>
      </c>
      <c r="D46" s="55">
        <f t="shared" si="9"/>
        <v>-4813.16</v>
      </c>
      <c r="E46" s="61">
        <f t="shared" si="10"/>
        <v>-0.15410510111590411</v>
      </c>
      <c r="F46" s="278" t="s">
        <v>457</v>
      </c>
    </row>
    <row r="47" spans="1:6" ht="30.95" customHeight="1" x14ac:dyDescent="0.2">
      <c r="A47" s="224" t="s">
        <v>44</v>
      </c>
      <c r="B47" s="275">
        <v>10324.35</v>
      </c>
      <c r="C47" s="275">
        <v>8752.0300000000007</v>
      </c>
      <c r="D47" s="55">
        <f t="shared" si="9"/>
        <v>1572.3199999999997</v>
      </c>
      <c r="E47" s="61">
        <f t="shared" si="10"/>
        <v>0.17965203501359109</v>
      </c>
      <c r="F47" s="278" t="s">
        <v>426</v>
      </c>
    </row>
    <row r="48" spans="1:6" ht="30.95" customHeight="1" x14ac:dyDescent="0.2">
      <c r="A48" s="224" t="s">
        <v>45</v>
      </c>
      <c r="B48" s="275">
        <v>5558.61</v>
      </c>
      <c r="C48" s="275">
        <v>5444.04</v>
      </c>
      <c r="D48" s="55">
        <f t="shared" si="9"/>
        <v>114.56999999999971</v>
      </c>
      <c r="E48" s="61">
        <f t="shared" si="10"/>
        <v>2.1045032733043791E-2</v>
      </c>
      <c r="F48" s="278"/>
    </row>
    <row r="49" spans="1:6" ht="30.95" customHeight="1" x14ac:dyDescent="0.2">
      <c r="A49" s="224" t="s">
        <v>46</v>
      </c>
      <c r="B49" s="275">
        <v>460.88</v>
      </c>
      <c r="C49" s="275">
        <v>740</v>
      </c>
      <c r="D49" s="55">
        <f t="shared" si="9"/>
        <v>-279.12</v>
      </c>
      <c r="E49" s="61">
        <f t="shared" si="10"/>
        <v>-0.3771891891891892</v>
      </c>
      <c r="F49" s="278" t="s">
        <v>441</v>
      </c>
    </row>
    <row r="50" spans="1:6" ht="30.95" customHeight="1" x14ac:dyDescent="0.2">
      <c r="A50" s="224" t="s">
        <v>47</v>
      </c>
      <c r="B50" s="275">
        <v>8098.96</v>
      </c>
      <c r="C50" s="275">
        <v>8657.41</v>
      </c>
      <c r="D50" s="55">
        <f t="shared" si="9"/>
        <v>-558.44999999999982</v>
      </c>
      <c r="E50" s="61">
        <f t="shared" si="10"/>
        <v>-6.4505435228318836E-2</v>
      </c>
      <c r="F50" s="278" t="s">
        <v>427</v>
      </c>
    </row>
    <row r="51" spans="1:6" ht="30.95" customHeight="1" x14ac:dyDescent="0.2">
      <c r="A51" s="224" t="s">
        <v>35</v>
      </c>
      <c r="B51" s="275">
        <v>892.72</v>
      </c>
      <c r="C51" s="275">
        <v>1811.37</v>
      </c>
      <c r="D51" s="55">
        <f t="shared" si="9"/>
        <v>-918.64999999999986</v>
      </c>
      <c r="E51" s="61">
        <f t="shared" si="10"/>
        <v>-0.50715756582034588</v>
      </c>
      <c r="F51" s="278" t="s">
        <v>428</v>
      </c>
    </row>
    <row r="52" spans="1:6" ht="30.95" customHeight="1" x14ac:dyDescent="0.2">
      <c r="A52" s="224" t="s">
        <v>48</v>
      </c>
      <c r="B52" s="275">
        <v>730</v>
      </c>
      <c r="C52" s="275">
        <v>100</v>
      </c>
      <c r="D52" s="55">
        <f t="shared" si="9"/>
        <v>630</v>
      </c>
      <c r="E52" s="61">
        <f t="shared" si="10"/>
        <v>6.3</v>
      </c>
      <c r="F52" s="278" t="s">
        <v>458</v>
      </c>
    </row>
    <row r="53" spans="1:6" ht="30.95" customHeight="1" x14ac:dyDescent="0.2">
      <c r="A53" s="224" t="s">
        <v>129</v>
      </c>
      <c r="B53" s="275">
        <v>17283.400000000001</v>
      </c>
      <c r="C53" s="275">
        <v>6140</v>
      </c>
      <c r="D53" s="55">
        <f t="shared" si="9"/>
        <v>11143.400000000001</v>
      </c>
      <c r="E53" s="61">
        <f t="shared" si="10"/>
        <v>1.8148859934853423</v>
      </c>
      <c r="F53" s="278" t="s">
        <v>429</v>
      </c>
    </row>
    <row r="54" spans="1:6" ht="30.95" customHeight="1" x14ac:dyDescent="0.2">
      <c r="A54" s="224" t="s">
        <v>130</v>
      </c>
      <c r="B54" s="275">
        <v>4</v>
      </c>
      <c r="C54" s="275">
        <v>6.68</v>
      </c>
      <c r="D54" s="55">
        <f t="shared" si="9"/>
        <v>-2.6799999999999997</v>
      </c>
      <c r="E54" s="61">
        <f t="shared" si="10"/>
        <v>-0.40119760479041916</v>
      </c>
      <c r="F54" s="309" t="s">
        <v>459</v>
      </c>
    </row>
    <row r="55" spans="1:6" ht="30.95" customHeight="1" x14ac:dyDescent="0.2">
      <c r="A55" s="224" t="s">
        <v>131</v>
      </c>
      <c r="B55" s="275">
        <v>11144.16</v>
      </c>
      <c r="C55" s="275">
        <v>0</v>
      </c>
      <c r="D55" s="55">
        <f t="shared" si="9"/>
        <v>11144.16</v>
      </c>
      <c r="E55" s="61" t="str">
        <f t="shared" si="10"/>
        <v>-</v>
      </c>
      <c r="F55" s="278" t="s">
        <v>460</v>
      </c>
    </row>
    <row r="56" spans="1:6" ht="30.95" customHeight="1" x14ac:dyDescent="0.2">
      <c r="A56" s="224" t="s">
        <v>49</v>
      </c>
      <c r="B56" s="275">
        <v>53769.84</v>
      </c>
      <c r="C56" s="275">
        <v>43911.839999999997</v>
      </c>
      <c r="D56" s="55">
        <f t="shared" si="9"/>
        <v>9858</v>
      </c>
      <c r="E56" s="61">
        <f t="shared" si="10"/>
        <v>0.22449526141468909</v>
      </c>
      <c r="F56" s="278" t="s">
        <v>431</v>
      </c>
    </row>
    <row r="57" spans="1:6" ht="30.95" customHeight="1" x14ac:dyDescent="0.2">
      <c r="A57" s="224" t="s">
        <v>50</v>
      </c>
      <c r="B57" s="275">
        <v>144.94</v>
      </c>
      <c r="C57" s="275">
        <v>0</v>
      </c>
      <c r="D57" s="55">
        <f t="shared" si="9"/>
        <v>144.94</v>
      </c>
      <c r="E57" s="61" t="str">
        <f t="shared" si="10"/>
        <v>-</v>
      </c>
      <c r="F57" s="278"/>
    </row>
    <row r="58" spans="1:6" ht="30" x14ac:dyDescent="0.2">
      <c r="A58" s="224" t="s">
        <v>133</v>
      </c>
      <c r="B58" s="275">
        <v>11887.75</v>
      </c>
      <c r="C58" s="275">
        <v>6286.27</v>
      </c>
      <c r="D58" s="55">
        <f t="shared" si="9"/>
        <v>5601.48</v>
      </c>
      <c r="E58" s="61">
        <f t="shared" si="10"/>
        <v>0.8910657671401323</v>
      </c>
      <c r="F58" s="278" t="s">
        <v>430</v>
      </c>
    </row>
    <row r="59" spans="1:6" ht="30.95" customHeight="1" x14ac:dyDescent="0.2">
      <c r="A59" s="224" t="s">
        <v>132</v>
      </c>
      <c r="B59" s="275">
        <v>0</v>
      </c>
      <c r="C59" s="275">
        <v>0</v>
      </c>
      <c r="D59" s="55">
        <f t="shared" si="9"/>
        <v>0</v>
      </c>
      <c r="E59" s="61" t="str">
        <f t="shared" si="10"/>
        <v>-</v>
      </c>
      <c r="F59" s="278"/>
    </row>
    <row r="60" spans="1:6" ht="30.95" customHeight="1" thickBot="1" x14ac:dyDescent="0.25">
      <c r="A60" s="223" t="s">
        <v>38</v>
      </c>
      <c r="B60" s="276">
        <v>0</v>
      </c>
      <c r="C60" s="276">
        <v>0</v>
      </c>
      <c r="D60" s="225">
        <f t="shared" si="9"/>
        <v>0</v>
      </c>
      <c r="E60" s="226" t="str">
        <f t="shared" si="10"/>
        <v>-</v>
      </c>
      <c r="F60" s="279"/>
    </row>
    <row r="61" spans="1:6" ht="30.95" customHeight="1" thickBot="1" x14ac:dyDescent="0.25">
      <c r="A61" s="73" t="s">
        <v>63</v>
      </c>
      <c r="B61" s="210">
        <f>SUM(B38:B60)</f>
        <v>229602.51</v>
      </c>
      <c r="C61" s="210">
        <f>SUM(C38:C60)</f>
        <v>198003.47999999998</v>
      </c>
      <c r="D61" s="74">
        <f t="shared" si="9"/>
        <v>31599.030000000028</v>
      </c>
      <c r="E61" s="282">
        <f t="shared" si="10"/>
        <v>0.15958825572156626</v>
      </c>
      <c r="F61" s="280" t="s">
        <v>266</v>
      </c>
    </row>
    <row r="62" spans="1:6" ht="30.95" customHeight="1" thickBot="1" x14ac:dyDescent="0.25">
      <c r="A62" s="73" t="s">
        <v>214</v>
      </c>
      <c r="B62" s="210">
        <f>B35-B61</f>
        <v>18551.399999999994</v>
      </c>
      <c r="C62" s="210">
        <f>C35-C61</f>
        <v>35864.070000000007</v>
      </c>
      <c r="D62" s="74">
        <f t="shared" si="9"/>
        <v>-17312.670000000013</v>
      </c>
      <c r="E62" s="282">
        <f t="shared" si="10"/>
        <v>-0.48273020881344503</v>
      </c>
      <c r="F62" s="281" t="s">
        <v>266</v>
      </c>
    </row>
  </sheetData>
  <sheetProtection password="CF0A" sheet="1" objects="1" scenarios="1" formatCells="0" formatColumns="0" formatRows="0" insertColumns="0" insertRows="0"/>
  <mergeCells count="3">
    <mergeCell ref="A4:F4"/>
    <mergeCell ref="A3:F3"/>
    <mergeCell ref="A1:F1"/>
  </mergeCells>
  <conditionalFormatting sqref="B7:E15 B18:E35 B38:E62">
    <cfRule type="cellIs" dxfId="4" priority="5" operator="lessThan">
      <formula>0</formula>
    </cfRule>
  </conditionalFormatting>
  <conditionalFormatting sqref="A1">
    <cfRule type="cellIs" dxfId="3" priority="4" operator="equal">
      <formula>"PARISH NAME"</formula>
    </cfRule>
  </conditionalFormatting>
  <conditionalFormatting sqref="F7:F14 F38:F60 F18:F33">
    <cfRule type="expression" dxfId="2" priority="7">
      <formula>AND(AND(B7&gt;=500,C7&gt;=500),OR(ABS(D7)&gt;=500,ABS(E7)&gt;=10%))</formula>
    </cfRule>
  </conditionalFormatting>
  <printOptions horizontalCentered="1"/>
  <pageMargins left="0.31496062992125984" right="0.31496062992125984" top="0.74803149606299213" bottom="0.74803149606299213" header="0.31496062992125984" footer="0.31496062992125984"/>
  <pageSetup paperSize="9" scale="65" fitToHeight="0" orientation="portrait" horizontalDpi="4294967295" verticalDpi="4294967295" r:id="rId1"/>
  <headerFooter>
    <oddHeader>&amp;L&amp;"+,Regular"&amp;D&amp;R&amp;"-,Regular"2018 Annual Financial Return</oddHeader>
    <oddFooter>&amp;R&amp;"-,Regular"Page &amp;P of &amp;N</oddFooter>
  </headerFooter>
  <rowBreaks count="1" manualBreakCount="1">
    <brk id="35" max="5" man="1"/>
  </rowBreaks>
  <ignoredErrors>
    <ignoredError sqref="B61:C61 B15:C1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6"/>
  <sheetViews>
    <sheetView showGridLines="0" topLeftCell="A22" zoomScaleNormal="100" zoomScaleSheetLayoutView="100" workbookViewId="0">
      <selection activeCell="H11" sqref="H11"/>
    </sheetView>
  </sheetViews>
  <sheetFormatPr defaultRowHeight="12.75" x14ac:dyDescent="0.2"/>
  <cols>
    <col min="1" max="1" width="3.83203125" style="19" customWidth="1"/>
    <col min="2" max="2" width="36.33203125" style="19" customWidth="1"/>
    <col min="3" max="6" width="23.83203125" style="19" customWidth="1"/>
    <col min="7" max="7" width="3.83203125" style="19" customWidth="1"/>
    <col min="8" max="16384" width="9.33203125" style="19"/>
  </cols>
  <sheetData>
    <row r="1" spans="1:7" ht="35.1" customHeight="1" thickBot="1" x14ac:dyDescent="0.25">
      <c r="A1" s="353" t="str">
        <f>'Cover Sheet'!B4</f>
        <v>PARISH NAME</v>
      </c>
      <c r="B1" s="354"/>
      <c r="C1" s="354"/>
      <c r="D1" s="354"/>
      <c r="E1" s="354"/>
      <c r="F1" s="354"/>
      <c r="G1" s="355"/>
    </row>
    <row r="2" spans="1:7" ht="24.95" customHeight="1" x14ac:dyDescent="0.2"/>
    <row r="3" spans="1:7" ht="24.95" customHeight="1" x14ac:dyDescent="0.2">
      <c r="A3" s="363" t="s">
        <v>117</v>
      </c>
      <c r="B3" s="363"/>
      <c r="C3" s="363"/>
      <c r="D3" s="363"/>
      <c r="E3" s="363"/>
      <c r="F3" s="363"/>
      <c r="G3" s="363"/>
    </row>
    <row r="4" spans="1:7" ht="110.1" customHeight="1" x14ac:dyDescent="0.2">
      <c r="A4" s="398" t="s">
        <v>215</v>
      </c>
      <c r="B4" s="398"/>
      <c r="C4" s="398"/>
      <c r="D4" s="398"/>
      <c r="E4" s="398"/>
      <c r="F4" s="398"/>
      <c r="G4" s="398"/>
    </row>
    <row r="5" spans="1:7" ht="24.95" customHeight="1" thickBot="1" x14ac:dyDescent="0.25"/>
    <row r="6" spans="1:7" ht="12.75" customHeight="1" x14ac:dyDescent="0.2">
      <c r="A6" s="32"/>
      <c r="B6" s="33"/>
      <c r="C6" s="33"/>
      <c r="D6" s="33"/>
      <c r="E6" s="33"/>
      <c r="F6" s="33"/>
      <c r="G6" s="34"/>
    </row>
    <row r="7" spans="1:7" ht="21.75" customHeight="1" x14ac:dyDescent="0.2">
      <c r="A7" s="35"/>
      <c r="B7" s="394" t="s">
        <v>216</v>
      </c>
      <c r="C7" s="395"/>
      <c r="D7" s="395"/>
      <c r="E7" s="395"/>
      <c r="F7" s="396"/>
      <c r="G7" s="36"/>
    </row>
    <row r="8" spans="1:7" ht="18" customHeight="1" thickBot="1" x14ac:dyDescent="0.4">
      <c r="A8" s="35"/>
      <c r="B8" s="37"/>
      <c r="C8" s="37"/>
      <c r="D8" s="37"/>
      <c r="E8" s="37"/>
      <c r="F8" s="38"/>
      <c r="G8" s="36"/>
    </row>
    <row r="9" spans="1:7" ht="21" customHeight="1" thickBot="1" x14ac:dyDescent="0.4">
      <c r="A9" s="35"/>
      <c r="B9" s="39" t="s">
        <v>74</v>
      </c>
      <c r="C9" s="390">
        <v>91094386</v>
      </c>
      <c r="D9" s="391"/>
      <c r="E9" s="37"/>
      <c r="F9" s="288">
        <v>442179.89</v>
      </c>
      <c r="G9" s="36"/>
    </row>
    <row r="10" spans="1:7" ht="18" customHeight="1" thickBot="1" x14ac:dyDescent="0.4">
      <c r="A10" s="35"/>
      <c r="B10" s="37"/>
      <c r="C10" s="37"/>
      <c r="D10" s="37"/>
      <c r="E10" s="37"/>
      <c r="F10" s="38"/>
      <c r="G10" s="36"/>
    </row>
    <row r="11" spans="1:7" ht="21" customHeight="1" thickBot="1" x14ac:dyDescent="0.4">
      <c r="A11" s="35"/>
      <c r="B11" s="39" t="s">
        <v>51</v>
      </c>
      <c r="C11" s="37"/>
      <c r="D11" s="37"/>
      <c r="E11" s="37"/>
      <c r="F11" s="288">
        <v>213.32</v>
      </c>
      <c r="G11" s="36"/>
    </row>
    <row r="12" spans="1:7" ht="18" customHeight="1" thickBot="1" x14ac:dyDescent="0.4">
      <c r="A12" s="35"/>
      <c r="B12" s="39"/>
      <c r="C12" s="37"/>
      <c r="D12" s="37"/>
      <c r="E12" s="37"/>
      <c r="F12" s="38"/>
      <c r="G12" s="36"/>
    </row>
    <row r="13" spans="1:7" ht="21" customHeight="1" thickBot="1" x14ac:dyDescent="0.4">
      <c r="A13" s="35"/>
      <c r="B13" s="39" t="s">
        <v>252</v>
      </c>
      <c r="C13" s="390">
        <v>81096656</v>
      </c>
      <c r="D13" s="391"/>
      <c r="E13" s="37"/>
      <c r="F13" s="288">
        <v>106703.98</v>
      </c>
      <c r="G13" s="36"/>
    </row>
    <row r="14" spans="1:7" ht="21" customHeight="1" thickBot="1" x14ac:dyDescent="0.4">
      <c r="A14" s="35"/>
      <c r="B14" s="39"/>
      <c r="C14" s="390" t="s">
        <v>71</v>
      </c>
      <c r="D14" s="391"/>
      <c r="E14" s="37"/>
      <c r="F14" s="288"/>
      <c r="G14" s="36"/>
    </row>
    <row r="15" spans="1:7" ht="21" customHeight="1" thickBot="1" x14ac:dyDescent="0.4">
      <c r="A15" s="35"/>
      <c r="B15" s="39"/>
      <c r="C15" s="390" t="s">
        <v>71</v>
      </c>
      <c r="D15" s="391"/>
      <c r="E15" s="37"/>
      <c r="F15" s="288"/>
      <c r="G15" s="36"/>
    </row>
    <row r="16" spans="1:7" ht="21" customHeight="1" thickBot="1" x14ac:dyDescent="0.4">
      <c r="A16" s="35"/>
      <c r="B16" s="39"/>
      <c r="C16" s="390" t="s">
        <v>71</v>
      </c>
      <c r="D16" s="391"/>
      <c r="E16" s="37"/>
      <c r="F16" s="288"/>
      <c r="G16" s="36"/>
    </row>
    <row r="17" spans="1:7" ht="21" customHeight="1" thickBot="1" x14ac:dyDescent="0.4">
      <c r="A17" s="35"/>
      <c r="B17" s="39"/>
      <c r="C17" s="390" t="s">
        <v>71</v>
      </c>
      <c r="D17" s="391"/>
      <c r="E17" s="37"/>
      <c r="F17" s="288"/>
      <c r="G17" s="36"/>
    </row>
    <row r="18" spans="1:7" ht="18" customHeight="1" thickBot="1" x14ac:dyDescent="0.4">
      <c r="A18" s="35"/>
      <c r="B18" s="37"/>
      <c r="C18" s="37"/>
      <c r="D18" s="37"/>
      <c r="E18" s="37"/>
      <c r="F18" s="38"/>
      <c r="G18" s="36"/>
    </row>
    <row r="19" spans="1:7" ht="21" customHeight="1" thickBot="1" x14ac:dyDescent="0.4">
      <c r="A19" s="35"/>
      <c r="B19" s="40" t="s">
        <v>217</v>
      </c>
      <c r="C19" s="40"/>
      <c r="D19" s="40"/>
      <c r="E19" s="40"/>
      <c r="F19" s="206">
        <f>SUM(F9,F11,F13:F17)</f>
        <v>549097.19000000006</v>
      </c>
      <c r="G19" s="36"/>
    </row>
    <row r="20" spans="1:7" ht="35.1" customHeight="1" x14ac:dyDescent="0.35">
      <c r="A20" s="35"/>
      <c r="B20" s="41"/>
      <c r="C20" s="37"/>
      <c r="D20" s="37"/>
      <c r="E20" s="37"/>
      <c r="F20" s="38"/>
      <c r="G20" s="36"/>
    </row>
    <row r="21" spans="1:7" ht="21.75" customHeight="1" x14ac:dyDescent="0.2">
      <c r="A21" s="35"/>
      <c r="B21" s="394" t="s">
        <v>118</v>
      </c>
      <c r="C21" s="395"/>
      <c r="D21" s="395"/>
      <c r="E21" s="395"/>
      <c r="F21" s="396"/>
      <c r="G21" s="36"/>
    </row>
    <row r="22" spans="1:7" ht="18" customHeight="1" thickBot="1" x14ac:dyDescent="0.4">
      <c r="A22" s="35"/>
      <c r="B22" s="37"/>
      <c r="C22" s="37"/>
      <c r="D22" s="37"/>
      <c r="E22" s="37"/>
      <c r="F22" s="38"/>
      <c r="G22" s="36"/>
    </row>
    <row r="23" spans="1:7" ht="21" customHeight="1" thickBot="1" x14ac:dyDescent="0.4">
      <c r="A23" s="35"/>
      <c r="B23" s="37" t="s">
        <v>218</v>
      </c>
      <c r="C23" s="37"/>
      <c r="D23" s="37"/>
      <c r="E23" s="288">
        <v>247788.22</v>
      </c>
      <c r="F23" s="38"/>
      <c r="G23" s="36"/>
    </row>
    <row r="24" spans="1:7" ht="18" customHeight="1" thickBot="1" x14ac:dyDescent="0.4">
      <c r="A24" s="35"/>
      <c r="B24" s="37"/>
      <c r="C24" s="37"/>
      <c r="D24" s="37"/>
      <c r="E24" s="37"/>
      <c r="F24" s="38"/>
      <c r="G24" s="36"/>
    </row>
    <row r="25" spans="1:7" ht="21" customHeight="1" thickBot="1" x14ac:dyDescent="0.4">
      <c r="A25" s="35"/>
      <c r="B25" s="37" t="s">
        <v>219</v>
      </c>
      <c r="C25" s="37"/>
      <c r="D25" s="37"/>
      <c r="E25" s="288">
        <v>229236.82</v>
      </c>
      <c r="F25" s="38"/>
      <c r="G25" s="36"/>
    </row>
    <row r="26" spans="1:7" ht="18" customHeight="1" thickBot="1" x14ac:dyDescent="0.4">
      <c r="A26" s="35"/>
      <c r="B26" s="37"/>
      <c r="C26" s="37"/>
      <c r="D26" s="37"/>
      <c r="E26" s="37"/>
      <c r="F26" s="38"/>
      <c r="G26" s="36"/>
    </row>
    <row r="27" spans="1:7" ht="21" customHeight="1" thickBot="1" x14ac:dyDescent="0.4">
      <c r="A27" s="35"/>
      <c r="B27" s="40" t="s">
        <v>52</v>
      </c>
      <c r="C27" s="40"/>
      <c r="D27" s="40"/>
      <c r="E27" s="40"/>
      <c r="F27" s="206">
        <f>E23-E25</f>
        <v>18551.399999999994</v>
      </c>
      <c r="G27" s="36"/>
    </row>
    <row r="28" spans="1:7" ht="18" customHeight="1" thickBot="1" x14ac:dyDescent="0.4">
      <c r="A28" s="35"/>
      <c r="B28" s="37"/>
      <c r="C28" s="37"/>
      <c r="D28" s="37"/>
      <c r="E28" s="37"/>
      <c r="F28" s="38"/>
      <c r="G28" s="36"/>
    </row>
    <row r="29" spans="1:7" ht="21" customHeight="1" thickBot="1" x14ac:dyDescent="0.4">
      <c r="A29" s="35"/>
      <c r="B29" s="397" t="s">
        <v>220</v>
      </c>
      <c r="C29" s="397"/>
      <c r="D29" s="397"/>
      <c r="E29" s="42"/>
      <c r="F29" s="206">
        <f>F19+F27</f>
        <v>567648.59000000008</v>
      </c>
      <c r="G29" s="36"/>
    </row>
    <row r="30" spans="1:7" ht="35.1" customHeight="1" x14ac:dyDescent="0.35">
      <c r="A30" s="35"/>
      <c r="B30" s="37"/>
      <c r="C30" s="37"/>
      <c r="D30" s="37"/>
      <c r="E30" s="37"/>
      <c r="F30" s="38"/>
      <c r="G30" s="36"/>
    </row>
    <row r="31" spans="1:7" ht="21.75" customHeight="1" x14ac:dyDescent="0.2">
      <c r="A31" s="35"/>
      <c r="B31" s="394" t="s">
        <v>221</v>
      </c>
      <c r="C31" s="395"/>
      <c r="D31" s="395"/>
      <c r="E31" s="395"/>
      <c r="F31" s="396"/>
      <c r="G31" s="36"/>
    </row>
    <row r="32" spans="1:7" ht="18" customHeight="1" thickBot="1" x14ac:dyDescent="0.4">
      <c r="A32" s="35"/>
      <c r="B32" s="37"/>
      <c r="C32" s="37"/>
      <c r="D32" s="37"/>
      <c r="E32" s="43"/>
      <c r="F32" s="44"/>
      <c r="G32" s="36"/>
    </row>
    <row r="33" spans="1:7" ht="21" customHeight="1" thickBot="1" x14ac:dyDescent="0.4">
      <c r="A33" s="35"/>
      <c r="B33" s="39" t="s">
        <v>74</v>
      </c>
      <c r="C33" s="390">
        <v>91094386</v>
      </c>
      <c r="D33" s="391"/>
      <c r="E33" s="37"/>
      <c r="F33" s="288">
        <v>460591.57</v>
      </c>
      <c r="G33" s="36"/>
    </row>
    <row r="34" spans="1:7" ht="18" customHeight="1" thickBot="1" x14ac:dyDescent="0.4">
      <c r="A34" s="35"/>
      <c r="B34" s="39"/>
      <c r="C34" s="43"/>
      <c r="D34" s="43"/>
      <c r="E34" s="37"/>
      <c r="F34" s="38"/>
      <c r="G34" s="36"/>
    </row>
    <row r="35" spans="1:7" ht="21" customHeight="1" thickBot="1" x14ac:dyDescent="0.4">
      <c r="A35" s="35"/>
      <c r="B35" s="37" t="s">
        <v>51</v>
      </c>
      <c r="C35" s="45"/>
      <c r="D35" s="45"/>
      <c r="E35" s="37"/>
      <c r="F35" s="288">
        <v>233.04</v>
      </c>
      <c r="G35" s="36"/>
    </row>
    <row r="36" spans="1:7" ht="18" customHeight="1" thickBot="1" x14ac:dyDescent="0.4">
      <c r="A36" s="35"/>
      <c r="B36" s="37"/>
      <c r="C36" s="43"/>
      <c r="D36" s="43"/>
      <c r="E36" s="37"/>
      <c r="F36" s="44"/>
      <c r="G36" s="36"/>
    </row>
    <row r="37" spans="1:7" ht="21" customHeight="1" thickBot="1" x14ac:dyDescent="0.4">
      <c r="A37" s="35"/>
      <c r="B37" s="39" t="s">
        <v>252</v>
      </c>
      <c r="C37" s="390">
        <v>81096656</v>
      </c>
      <c r="D37" s="391"/>
      <c r="E37" s="37"/>
      <c r="F37" s="288">
        <v>106823.98</v>
      </c>
      <c r="G37" s="36"/>
    </row>
    <row r="38" spans="1:7" ht="21" customHeight="1" thickBot="1" x14ac:dyDescent="0.4">
      <c r="A38" s="35"/>
      <c r="B38" s="39"/>
      <c r="C38" s="390" t="s">
        <v>71</v>
      </c>
      <c r="D38" s="391"/>
      <c r="E38" s="37"/>
      <c r="F38" s="288"/>
      <c r="G38" s="36"/>
    </row>
    <row r="39" spans="1:7" ht="21" customHeight="1" thickBot="1" x14ac:dyDescent="0.4">
      <c r="A39" s="35"/>
      <c r="B39" s="39"/>
      <c r="C39" s="390" t="s">
        <v>71</v>
      </c>
      <c r="D39" s="391"/>
      <c r="E39" s="37"/>
      <c r="F39" s="288"/>
      <c r="G39" s="36"/>
    </row>
    <row r="40" spans="1:7" ht="21" customHeight="1" thickBot="1" x14ac:dyDescent="0.4">
      <c r="A40" s="35"/>
      <c r="B40" s="39"/>
      <c r="C40" s="390" t="s">
        <v>71</v>
      </c>
      <c r="D40" s="391"/>
      <c r="E40" s="37"/>
      <c r="F40" s="288"/>
      <c r="G40" s="36"/>
    </row>
    <row r="41" spans="1:7" ht="21" customHeight="1" thickBot="1" x14ac:dyDescent="0.4">
      <c r="A41" s="35"/>
      <c r="B41" s="39"/>
      <c r="C41" s="390" t="s">
        <v>71</v>
      </c>
      <c r="D41" s="391"/>
      <c r="E41" s="37"/>
      <c r="F41" s="288"/>
      <c r="G41" s="36"/>
    </row>
    <row r="42" spans="1:7" ht="18" customHeight="1" thickBot="1" x14ac:dyDescent="0.4">
      <c r="A42" s="35"/>
      <c r="B42" s="37"/>
      <c r="C42" s="37"/>
      <c r="D42" s="37"/>
      <c r="E42" s="37"/>
      <c r="F42" s="44"/>
      <c r="G42" s="36"/>
    </row>
    <row r="43" spans="1:7" ht="21" customHeight="1" thickBot="1" x14ac:dyDescent="0.4">
      <c r="A43" s="35"/>
      <c r="B43" s="392" t="s">
        <v>222</v>
      </c>
      <c r="C43" s="392"/>
      <c r="D43" s="392"/>
      <c r="E43" s="393"/>
      <c r="F43" s="206">
        <f>SUM(F33,F35,F37:F41)</f>
        <v>567648.59</v>
      </c>
      <c r="G43" s="36"/>
    </row>
    <row r="44" spans="1:7" ht="18" customHeight="1" thickBot="1" x14ac:dyDescent="0.4">
      <c r="A44" s="35"/>
      <c r="B44" s="37"/>
      <c r="C44" s="37"/>
      <c r="D44" s="37"/>
      <c r="E44" s="37"/>
      <c r="F44" s="38"/>
      <c r="G44" s="36"/>
    </row>
    <row r="45" spans="1:7" ht="21" customHeight="1" thickBot="1" x14ac:dyDescent="0.4">
      <c r="A45" s="35"/>
      <c r="B45" s="37"/>
      <c r="C45" s="37"/>
      <c r="D45" s="388" t="s">
        <v>257</v>
      </c>
      <c r="E45" s="389"/>
      <c r="F45" s="206">
        <f>F29-F43</f>
        <v>0</v>
      </c>
      <c r="G45" s="36"/>
    </row>
    <row r="46" spans="1:7" ht="9.9499999999999993" customHeight="1" thickBot="1" x14ac:dyDescent="0.25">
      <c r="A46" s="46"/>
      <c r="B46" s="47"/>
      <c r="C46" s="47"/>
      <c r="D46" s="47"/>
      <c r="E46" s="47"/>
      <c r="F46" s="47"/>
      <c r="G46" s="48"/>
    </row>
  </sheetData>
  <sheetProtection password="CF02" sheet="1" objects="1" scenarios="1" formatCells="0" formatColumns="0" formatRows="0" insertColumns="0" insertRows="0"/>
  <mergeCells count="21">
    <mergeCell ref="A1:G1"/>
    <mergeCell ref="A3:G3"/>
    <mergeCell ref="A4:G4"/>
    <mergeCell ref="B7:F7"/>
    <mergeCell ref="C9:D9"/>
    <mergeCell ref="C13:D13"/>
    <mergeCell ref="B21:F21"/>
    <mergeCell ref="B29:D29"/>
    <mergeCell ref="C33:D33"/>
    <mergeCell ref="C37:D37"/>
    <mergeCell ref="C17:D17"/>
    <mergeCell ref="C14:D14"/>
    <mergeCell ref="C15:D15"/>
    <mergeCell ref="D45:E45"/>
    <mergeCell ref="C16:D16"/>
    <mergeCell ref="C40:D40"/>
    <mergeCell ref="B43:E43"/>
    <mergeCell ref="B31:F31"/>
    <mergeCell ref="C41:D41"/>
    <mergeCell ref="C38:D38"/>
    <mergeCell ref="C39:D39"/>
  </mergeCells>
  <conditionalFormatting sqref="A1">
    <cfRule type="cellIs" dxfId="1"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&amp;L&amp;D&amp;R&amp;"-,Regular"2018 Annual Financial Return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53"/>
  <sheetViews>
    <sheetView showGridLines="0" topLeftCell="A31" zoomScaleNormal="100" zoomScaleSheetLayoutView="100" workbookViewId="0">
      <selection sqref="A1:E1"/>
    </sheetView>
  </sheetViews>
  <sheetFormatPr defaultColWidth="10.6640625" defaultRowHeight="18.75" x14ac:dyDescent="0.3"/>
  <cols>
    <col min="1" max="1" width="3.83203125" style="132" customWidth="1"/>
    <col min="2" max="2" width="86.1640625" style="132" customWidth="1"/>
    <col min="3" max="4" width="22.83203125" style="132" customWidth="1"/>
    <col min="5" max="5" width="3.83203125" style="123" customWidth="1"/>
    <col min="6" max="16384" width="10.6640625" style="132"/>
  </cols>
  <sheetData>
    <row r="1" spans="1:5" s="113" customFormat="1" ht="35.1" customHeight="1" thickBot="1" x14ac:dyDescent="0.35">
      <c r="A1" s="353" t="str">
        <f>'Cover Sheet'!B4</f>
        <v>PARISH NAME</v>
      </c>
      <c r="B1" s="354"/>
      <c r="C1" s="354"/>
      <c r="D1" s="354"/>
      <c r="E1" s="355"/>
    </row>
    <row r="2" spans="1:5" s="113" customFormat="1" ht="24.95" customHeight="1" x14ac:dyDescent="0.3">
      <c r="E2" s="114"/>
    </row>
    <row r="3" spans="1:5" s="113" customFormat="1" ht="24.95" customHeight="1" x14ac:dyDescent="0.3">
      <c r="A3" s="363" t="s">
        <v>200</v>
      </c>
      <c r="B3" s="363"/>
      <c r="C3" s="363"/>
      <c r="D3" s="363"/>
      <c r="E3" s="363"/>
    </row>
    <row r="4" spans="1:5" s="113" customFormat="1" ht="110.1" customHeight="1" x14ac:dyDescent="0.3">
      <c r="A4" s="368" t="s">
        <v>242</v>
      </c>
      <c r="B4" s="400"/>
      <c r="C4" s="400"/>
      <c r="D4" s="400"/>
      <c r="E4" s="400"/>
    </row>
    <row r="5" spans="1:5" s="113" customFormat="1" ht="24.95" customHeight="1" thickBot="1" x14ac:dyDescent="0.35">
      <c r="E5" s="114"/>
    </row>
    <row r="6" spans="1:5" s="113" customFormat="1" ht="20.100000000000001" customHeight="1" x14ac:dyDescent="0.3">
      <c r="A6" s="115"/>
      <c r="B6" s="116"/>
      <c r="C6" s="116"/>
      <c r="D6" s="116"/>
      <c r="E6" s="117"/>
    </row>
    <row r="7" spans="1:5" s="123" customFormat="1" ht="27.95" customHeight="1" x14ac:dyDescent="0.3">
      <c r="A7" s="118"/>
      <c r="B7" s="119" t="s">
        <v>192</v>
      </c>
      <c r="C7" s="120">
        <v>2018</v>
      </c>
      <c r="D7" s="121">
        <v>2017</v>
      </c>
      <c r="E7" s="122"/>
    </row>
    <row r="8" spans="1:5" s="123" customFormat="1" ht="5.0999999999999996" customHeight="1" x14ac:dyDescent="0.3">
      <c r="A8" s="118"/>
      <c r="B8" s="124"/>
      <c r="C8" s="125"/>
      <c r="D8" s="126"/>
      <c r="E8" s="122"/>
    </row>
    <row r="9" spans="1:5" ht="26.1" customHeight="1" x14ac:dyDescent="0.3">
      <c r="A9" s="127"/>
      <c r="B9" s="128" t="s">
        <v>173</v>
      </c>
      <c r="C9" s="129">
        <f>IFERROR((SUM('8 Analytical Review'!B34)-SUM('8 Analytical Review'!B28,'8 Analytical Review'!B31:B32))-(SUM('8 Analytical Review'!B61)-SUM('8 Analytical Review'!B55,'8 Analytical Review'!B58:B59)),"-")</f>
        <v>-174511.59</v>
      </c>
      <c r="D9" s="130">
        <f>IFERROR((SUM('8 Analytical Review'!C34)-SUM('8 Analytical Review'!C28,'8 Analytical Review'!C31:C32))-(SUM('8 Analytical Review'!C61)-SUM('8 Analytical Review'!C55,'8 Analytical Review'!C58:C59)),"-")</f>
        <v>-171088.83</v>
      </c>
      <c r="E9" s="131"/>
    </row>
    <row r="10" spans="1:5" ht="5.0999999999999996" customHeight="1" x14ac:dyDescent="0.3">
      <c r="A10" s="127"/>
      <c r="B10" s="128"/>
      <c r="C10" s="129"/>
      <c r="D10" s="130"/>
      <c r="E10" s="131"/>
    </row>
    <row r="11" spans="1:5" ht="26.1" customHeight="1" x14ac:dyDescent="0.3">
      <c r="A11" s="127"/>
      <c r="B11" s="128" t="s">
        <v>174</v>
      </c>
      <c r="C11" s="133">
        <f>IFERROR(C9/(SUM('8 Analytical Review'!B34)-SUM('8 Analytical Review'!B28,'8 Analytical Review'!B31:B32)),"-")</f>
        <v>-5.4434491270940679</v>
      </c>
      <c r="D11" s="134">
        <f>IFERROR(D9/(SUM('8 Analytical Review'!C34)-SUM('8 Analytical Review'!C28,'8 Analytical Review'!C31:C32)),"-")</f>
        <v>-8.293856812798678</v>
      </c>
      <c r="E11" s="135"/>
    </row>
    <row r="12" spans="1:5" ht="5.0999999999999996" customHeight="1" x14ac:dyDescent="0.3">
      <c r="A12" s="127"/>
      <c r="B12" s="128"/>
      <c r="C12" s="136"/>
      <c r="D12" s="137"/>
      <c r="E12" s="135"/>
    </row>
    <row r="13" spans="1:5" ht="26.1" customHeight="1" x14ac:dyDescent="0.3">
      <c r="A13" s="127"/>
      <c r="B13" s="228" t="s">
        <v>186</v>
      </c>
      <c r="C13" s="133">
        <f>IFERROR((SUM('8 Analytical Review'!B34)-SUM('8 Analytical Review'!B28,'8 Analytical Review'!B31:B32))/(SUM('8 Analytical Review'!C34)-SUM('8 Analytical Review'!C28,'8 Analytical Review'!C31:C32))-1,"-")</f>
        <v>0.55412155486761483</v>
      </c>
      <c r="D13" s="134" t="s">
        <v>189</v>
      </c>
      <c r="E13" s="138"/>
    </row>
    <row r="14" spans="1:5" ht="5.0999999999999996" customHeight="1" x14ac:dyDescent="0.3">
      <c r="A14" s="127"/>
      <c r="B14" s="128"/>
      <c r="C14" s="139"/>
      <c r="D14" s="140"/>
      <c r="E14" s="138"/>
    </row>
    <row r="15" spans="1:5" ht="26.1" customHeight="1" x14ac:dyDescent="0.3">
      <c r="A15" s="127"/>
      <c r="B15" s="229" t="s">
        <v>187</v>
      </c>
      <c r="C15" s="141">
        <f>IFERROR((SUM('8 Analytical Review'!B61)-SUM('8 Analytical Review'!B55,'8 Analytical Review'!B58:B59))/(SUM('8 Analytical Review'!C61)-SUM('8 Analytical Review'!C55,'8 Analytical Review'!C58:C59))-1,"-")</f>
        <v>7.7475517195352506E-2</v>
      </c>
      <c r="D15" s="179" t="s">
        <v>189</v>
      </c>
      <c r="E15" s="138"/>
    </row>
    <row r="16" spans="1:5" ht="20.100000000000001" customHeight="1" x14ac:dyDescent="0.3">
      <c r="A16" s="127"/>
      <c r="B16" s="142"/>
      <c r="C16" s="143"/>
      <c r="D16" s="143"/>
      <c r="E16" s="138"/>
    </row>
    <row r="17" spans="1:5" s="123" customFormat="1" ht="27.95" customHeight="1" x14ac:dyDescent="0.3">
      <c r="A17" s="118"/>
      <c r="B17" s="119" t="s">
        <v>191</v>
      </c>
      <c r="C17" s="120">
        <v>2018</v>
      </c>
      <c r="D17" s="121">
        <v>2017</v>
      </c>
      <c r="E17" s="122"/>
    </row>
    <row r="18" spans="1:5" ht="5.0999999999999996" customHeight="1" x14ac:dyDescent="0.3">
      <c r="A18" s="127"/>
      <c r="B18" s="144"/>
      <c r="C18" s="145"/>
      <c r="D18" s="146"/>
      <c r="E18" s="122"/>
    </row>
    <row r="19" spans="1:5" ht="26.1" customHeight="1" x14ac:dyDescent="0.3">
      <c r="A19" s="127"/>
      <c r="B19" s="228" t="s">
        <v>188</v>
      </c>
      <c r="C19" s="147">
        <f>IFERROR(SUM('8 Analytical Review'!B7:B9)/SUM('8 Analytical Review'!C7:C9)-1,"-")</f>
        <v>2.6034064556968328E-2</v>
      </c>
      <c r="D19" s="148" t="s">
        <v>189</v>
      </c>
      <c r="E19" s="122"/>
    </row>
    <row r="20" spans="1:5" ht="5.0999999999999996" customHeight="1" x14ac:dyDescent="0.3">
      <c r="A20" s="127"/>
      <c r="B20" s="128"/>
      <c r="C20" s="140"/>
      <c r="D20" s="149"/>
      <c r="E20" s="122"/>
    </row>
    <row r="21" spans="1:5" ht="26.1" customHeight="1" x14ac:dyDescent="0.3">
      <c r="A21" s="127"/>
      <c r="B21" s="228" t="s">
        <v>175</v>
      </c>
      <c r="C21" s="150">
        <f>IFERROR('8 Analytical Review'!B8/SUM('8 Analytical Review'!B7:B9),"-")</f>
        <v>0.61998479649003857</v>
      </c>
      <c r="D21" s="151">
        <f>IFERROR('8 Analytical Review'!C8/SUM('8 Analytical Review'!C7:C9),"-")</f>
        <v>0.6800793393071447</v>
      </c>
      <c r="E21" s="122"/>
    </row>
    <row r="22" spans="1:5" ht="5.0999999999999996" customHeight="1" x14ac:dyDescent="0.3">
      <c r="A22" s="127"/>
      <c r="B22" s="128"/>
      <c r="C22" s="150"/>
      <c r="D22" s="151"/>
      <c r="E22" s="122"/>
    </row>
    <row r="23" spans="1:5" ht="26.1" customHeight="1" x14ac:dyDescent="0.3">
      <c r="A23" s="127"/>
      <c r="B23" s="229" t="s">
        <v>176</v>
      </c>
      <c r="C23" s="152">
        <f>IFERROR('8 Analytical Review'!B9/SUM('8 Analytical Review'!B7:B9),"-")</f>
        <v>0.29527463280531296</v>
      </c>
      <c r="D23" s="153">
        <f>IFERROR('8 Analytical Review'!C9/SUM('8 Analytical Review'!C7:C9),"-")</f>
        <v>0.25565517314085717</v>
      </c>
      <c r="E23" s="122"/>
    </row>
    <row r="24" spans="1:5" ht="20.100000000000001" customHeight="1" x14ac:dyDescent="0.3">
      <c r="A24" s="127"/>
      <c r="B24" s="154"/>
      <c r="C24" s="155"/>
      <c r="D24" s="155"/>
      <c r="E24" s="122"/>
    </row>
    <row r="25" spans="1:5" s="123" customFormat="1" ht="27.95" customHeight="1" x14ac:dyDescent="0.3">
      <c r="A25" s="118"/>
      <c r="B25" s="119" t="s">
        <v>193</v>
      </c>
      <c r="C25" s="120">
        <v>2018</v>
      </c>
      <c r="D25" s="121">
        <v>2017</v>
      </c>
      <c r="E25" s="122"/>
    </row>
    <row r="26" spans="1:5" ht="5.0999999999999996" customHeight="1" x14ac:dyDescent="0.3">
      <c r="A26" s="127"/>
      <c r="B26" s="144"/>
      <c r="C26" s="156"/>
      <c r="D26" s="157"/>
      <c r="E26" s="122"/>
    </row>
    <row r="27" spans="1:5" ht="26.1" customHeight="1" x14ac:dyDescent="0.3">
      <c r="A27" s="127"/>
      <c r="B27" s="228" t="s">
        <v>177</v>
      </c>
      <c r="C27" s="150">
        <f>IFERROR(1-'8 Analytical Review'!B45/'8 Analytical Review'!B20,"-")</f>
        <v>-0.3203093819242786</v>
      </c>
      <c r="D27" s="151">
        <f>IFERROR(1-'8 Analytical Review'!C45/'8 Analytical Review'!C20,"-")</f>
        <v>-0.43951651821842308</v>
      </c>
      <c r="E27" s="122"/>
    </row>
    <row r="28" spans="1:5" ht="5.0999999999999996" customHeight="1" x14ac:dyDescent="0.3">
      <c r="A28" s="127"/>
      <c r="B28" s="128"/>
      <c r="C28" s="150"/>
      <c r="D28" s="151"/>
      <c r="E28" s="122"/>
    </row>
    <row r="29" spans="1:5" ht="26.1" customHeight="1" x14ac:dyDescent="0.3">
      <c r="A29" s="127"/>
      <c r="B29" s="128" t="s">
        <v>178</v>
      </c>
      <c r="C29" s="130">
        <f>IFERROR('8 Analytical Review'!B22-'8 Analytical Review'!B49,"-")</f>
        <v>-71.79000000000002</v>
      </c>
      <c r="D29" s="158">
        <f>IFERROR('8 Analytical Review'!C22-'8 Analytical Review'!C49,"-")</f>
        <v>-740</v>
      </c>
      <c r="E29" s="131"/>
    </row>
    <row r="30" spans="1:5" ht="5.0999999999999996" customHeight="1" x14ac:dyDescent="0.3">
      <c r="A30" s="127"/>
      <c r="B30" s="128"/>
      <c r="C30" s="130"/>
      <c r="D30" s="158"/>
      <c r="E30" s="131"/>
    </row>
    <row r="31" spans="1:5" ht="26.1" customHeight="1" x14ac:dyDescent="0.3">
      <c r="A31" s="127"/>
      <c r="B31" s="230" t="s">
        <v>179</v>
      </c>
      <c r="C31" s="159">
        <f>IFERROR('8 Analytical Review'!B25-'8 Analytical Review'!B51,"-")</f>
        <v>-892.72</v>
      </c>
      <c r="D31" s="160">
        <f>IFERROR('8 Analytical Review'!C25-'8 Analytical Review'!C51,"-")</f>
        <v>-1453.82</v>
      </c>
      <c r="E31" s="131"/>
    </row>
    <row r="32" spans="1:5" ht="20.100000000000001" customHeight="1" x14ac:dyDescent="0.3">
      <c r="A32" s="127"/>
      <c r="B32" s="142"/>
      <c r="C32" s="161"/>
      <c r="D32" s="161"/>
      <c r="E32" s="122"/>
    </row>
    <row r="33" spans="1:5" s="123" customFormat="1" ht="27.95" customHeight="1" x14ac:dyDescent="0.3">
      <c r="A33" s="118"/>
      <c r="B33" s="119" t="s">
        <v>194</v>
      </c>
      <c r="C33" s="120">
        <v>2018</v>
      </c>
      <c r="D33" s="121">
        <v>2017</v>
      </c>
      <c r="E33" s="122"/>
    </row>
    <row r="34" spans="1:5" ht="5.0999999999999996" customHeight="1" x14ac:dyDescent="0.3">
      <c r="A34" s="127"/>
      <c r="B34" s="144"/>
      <c r="C34" s="162"/>
      <c r="D34" s="163"/>
      <c r="E34" s="122"/>
    </row>
    <row r="35" spans="1:5" ht="26.1" customHeight="1" x14ac:dyDescent="0.3">
      <c r="A35" s="127"/>
      <c r="B35" s="228" t="s">
        <v>180</v>
      </c>
      <c r="C35" s="147">
        <f>IFERROR(SUM('8 Analytical Review'!B12,'8 Analytical Review'!B21:B23)/(SUM('8 Analytical Review'!B34)-SUM('8 Analytical Review'!B28,'8 Analytical Review'!B31:B32)),"-")</f>
        <v>1.2136681700401851E-2</v>
      </c>
      <c r="D35" s="148">
        <f>IFERROR(SUM('8 Analytical Review'!C12,'8 Analytical Review'!C21:C23)/(SUM('8 Analytical Review'!C34)-SUM('8 Analytical Review'!C28,'8 Analytical Review'!C31:C32)),"-")</f>
        <v>0</v>
      </c>
      <c r="E35" s="122"/>
    </row>
    <row r="36" spans="1:5" ht="5.0999999999999996" customHeight="1" x14ac:dyDescent="0.3">
      <c r="A36" s="127"/>
      <c r="B36" s="128"/>
      <c r="C36" s="162"/>
      <c r="D36" s="163"/>
      <c r="E36" s="122"/>
    </row>
    <row r="37" spans="1:5" ht="26.1" customHeight="1" x14ac:dyDescent="0.3">
      <c r="A37" s="127"/>
      <c r="B37" s="228" t="s">
        <v>181</v>
      </c>
      <c r="C37" s="134">
        <f>IFERROR(SUM('8 Analytical Review'!B12,'8 Analytical Review'!B21:B23)/C9,"-")</f>
        <v>-2.2295940344134162E-3</v>
      </c>
      <c r="D37" s="164">
        <f>IFERROR(SUM('8 Analytical Review'!C12,'8 Analytical Review'!C21:C23)/D9,"-")</f>
        <v>0</v>
      </c>
      <c r="E37" s="122"/>
    </row>
    <row r="38" spans="1:5" ht="5.0999999999999996" customHeight="1" x14ac:dyDescent="0.3">
      <c r="A38" s="127"/>
      <c r="B38" s="128"/>
      <c r="C38" s="162"/>
      <c r="D38" s="163"/>
      <c r="E38" s="122"/>
    </row>
    <row r="39" spans="1:5" ht="26.1" customHeight="1" x14ac:dyDescent="0.3">
      <c r="A39" s="127"/>
      <c r="B39" s="229" t="s">
        <v>182</v>
      </c>
      <c r="C39" s="165">
        <f>IFERROR(SUM('2 Bank Accounts'!F7:F16)/SUM('8 Analytical Review'!B46:B49),"-")</f>
        <v>13.295150203502274</v>
      </c>
      <c r="D39" s="166">
        <f>IFERROR(SUM('2 Bank Accounts'!E7:E16)/SUM('8 Analytical Review'!C46:C49),"-")</f>
        <v>11.85356182411417</v>
      </c>
      <c r="E39" s="122"/>
    </row>
    <row r="40" spans="1:5" ht="20.100000000000001" customHeight="1" x14ac:dyDescent="0.3">
      <c r="A40" s="127"/>
      <c r="B40" s="142"/>
      <c r="C40" s="142"/>
      <c r="D40" s="142"/>
      <c r="E40" s="122"/>
    </row>
    <row r="41" spans="1:5" s="123" customFormat="1" ht="27.95" customHeight="1" x14ac:dyDescent="0.3">
      <c r="A41" s="118"/>
      <c r="B41" s="119" t="s">
        <v>195</v>
      </c>
      <c r="C41" s="120">
        <v>2018</v>
      </c>
      <c r="D41" s="121">
        <v>2017</v>
      </c>
      <c r="E41" s="122"/>
    </row>
    <row r="42" spans="1:5" ht="5.0999999999999996" customHeight="1" x14ac:dyDescent="0.3">
      <c r="A42" s="127"/>
      <c r="B42" s="144"/>
      <c r="C42" s="145"/>
      <c r="D42" s="146"/>
      <c r="E42" s="122"/>
    </row>
    <row r="43" spans="1:5" ht="26.1" customHeight="1" x14ac:dyDescent="0.3">
      <c r="A43" s="127"/>
      <c r="B43" s="228" t="s">
        <v>183</v>
      </c>
      <c r="C43" s="167">
        <f>IFERROR('8 Analytical Review'!B47/(SUM('8 Analytical Review'!B61)-SUM('8 Analytical Review'!B55,'8 Analytical Review'!B58:B59)),"-")</f>
        <v>4.9979764787438291E-2</v>
      </c>
      <c r="D43" s="168">
        <f>IFERROR('8 Analytical Review'!C47/(SUM('8 Analytical Review'!C61)-SUM('8 Analytical Review'!C55,'8 Analytical Review'!C58:C59)),"-")</f>
        <v>4.5650726922220497E-2</v>
      </c>
      <c r="E43" s="122"/>
    </row>
    <row r="44" spans="1:5" ht="5.0999999999999996" customHeight="1" x14ac:dyDescent="0.3">
      <c r="A44" s="127"/>
      <c r="B44" s="128"/>
      <c r="C44" s="169"/>
      <c r="D44" s="170"/>
      <c r="E44" s="122"/>
    </row>
    <row r="45" spans="1:5" ht="26.1" customHeight="1" x14ac:dyDescent="0.3">
      <c r="A45" s="127"/>
      <c r="B45" s="128" t="s">
        <v>184</v>
      </c>
      <c r="C45" s="171">
        <f>'8 Analytical Review'!B39</f>
        <v>34320.82</v>
      </c>
      <c r="D45" s="172">
        <f>'8 Analytical Review'!C39</f>
        <v>32097.57</v>
      </c>
      <c r="E45" s="131"/>
    </row>
    <row r="46" spans="1:5" ht="5.0999999999999996" customHeight="1" x14ac:dyDescent="0.3">
      <c r="A46" s="127"/>
      <c r="B46" s="128"/>
      <c r="C46" s="169"/>
      <c r="D46" s="170"/>
      <c r="E46" s="131"/>
    </row>
    <row r="47" spans="1:5" ht="26.1" customHeight="1" x14ac:dyDescent="0.3">
      <c r="A47" s="127"/>
      <c r="B47" s="128" t="s">
        <v>126</v>
      </c>
      <c r="C47" s="171">
        <f>'8 Analytical Review'!B44</f>
        <v>14005.76</v>
      </c>
      <c r="D47" s="172">
        <f>'8 Analytical Review'!C44</f>
        <v>18659.54</v>
      </c>
      <c r="E47" s="122"/>
    </row>
    <row r="48" spans="1:5" ht="5.0999999999999996" customHeight="1" x14ac:dyDescent="0.3">
      <c r="A48" s="127"/>
      <c r="B48" s="128"/>
      <c r="C48" s="171"/>
      <c r="D48" s="172"/>
      <c r="E48" s="122"/>
    </row>
    <row r="49" spans="1:5" s="142" customFormat="1" ht="26.1" customHeight="1" x14ac:dyDescent="0.3">
      <c r="A49" s="127"/>
      <c r="B49" s="230" t="s">
        <v>185</v>
      </c>
      <c r="C49" s="173">
        <f>'8 Analytical Review'!B50</f>
        <v>8098.96</v>
      </c>
      <c r="D49" s="174">
        <f>'8 Analytical Review'!C50</f>
        <v>8657.41</v>
      </c>
      <c r="E49" s="122"/>
    </row>
    <row r="50" spans="1:5" s="142" customFormat="1" ht="30" customHeight="1" x14ac:dyDescent="0.3">
      <c r="A50" s="127"/>
      <c r="B50" s="154"/>
      <c r="C50" s="175"/>
      <c r="D50" s="175"/>
      <c r="E50" s="122"/>
    </row>
    <row r="51" spans="1:5" s="142" customFormat="1" ht="20.100000000000001" customHeight="1" x14ac:dyDescent="0.3">
      <c r="A51" s="127"/>
      <c r="B51" s="399" t="s">
        <v>201</v>
      </c>
      <c r="C51" s="399"/>
      <c r="D51" s="399"/>
      <c r="E51" s="122"/>
    </row>
    <row r="52" spans="1:5" ht="15" customHeight="1" thickBot="1" x14ac:dyDescent="0.35">
      <c r="A52" s="176"/>
      <c r="B52" s="177"/>
      <c r="C52" s="177"/>
      <c r="D52" s="177"/>
      <c r="E52" s="178"/>
    </row>
    <row r="53" spans="1:5" ht="9.9499999999999993" customHeight="1" x14ac:dyDescent="0.3"/>
  </sheetData>
  <sheetProtection password="C89D" sheet="1" objects="1" scenarios="1" formatCells="0" formatColumns="0" formatRows="0" insertColumns="0" insertRows="0"/>
  <mergeCells count="4">
    <mergeCell ref="B51:D51"/>
    <mergeCell ref="A3:E3"/>
    <mergeCell ref="A1:E1"/>
    <mergeCell ref="A4:E4"/>
  </mergeCells>
  <conditionalFormatting sqref="A1">
    <cfRule type="cellIs" dxfId="0"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ignoredErrors>
    <ignoredError sqref="C15 C19:C23 C37 C43 D21:D23 D37:D38 D4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3"/>
  <sheetViews>
    <sheetView showGridLines="0" topLeftCell="A24" zoomScaleNormal="100" zoomScaleSheetLayoutView="100" workbookViewId="0">
      <selection activeCell="D46" sqref="D46:D51"/>
    </sheetView>
  </sheetViews>
  <sheetFormatPr defaultRowHeight="15.75" x14ac:dyDescent="0.25"/>
  <cols>
    <col min="1" max="1" width="20.83203125" style="26" customWidth="1"/>
    <col min="2" max="2" width="3.83203125" style="26" customWidth="1"/>
    <col min="3" max="3" width="1.83203125" style="26" customWidth="1"/>
    <col min="4" max="4" width="110.83203125" style="26" customWidth="1"/>
    <col min="5" max="5" width="1.83203125" style="26" customWidth="1"/>
    <col min="6" max="16384" width="9.33203125" style="26"/>
  </cols>
  <sheetData>
    <row r="1" spans="1:5" s="22" customFormat="1" ht="24.95" customHeight="1" x14ac:dyDescent="0.2">
      <c r="A1" s="349" t="s">
        <v>143</v>
      </c>
      <c r="B1" s="349"/>
      <c r="C1" s="349"/>
      <c r="D1" s="349"/>
      <c r="E1" s="349"/>
    </row>
    <row r="2" spans="1:5" s="22" customFormat="1" ht="15" customHeight="1" x14ac:dyDescent="0.2">
      <c r="A2" s="348"/>
      <c r="B2" s="348"/>
      <c r="C2" s="348"/>
      <c r="D2" s="348"/>
      <c r="E2" s="27"/>
    </row>
    <row r="3" spans="1:5" s="22" customFormat="1" ht="8.1" customHeight="1" x14ac:dyDescent="0.2">
      <c r="A3" s="101"/>
      <c r="B3" s="102"/>
      <c r="C3" s="101"/>
      <c r="D3" s="102"/>
      <c r="E3" s="103"/>
    </row>
    <row r="4" spans="1:5" s="22" customFormat="1" ht="39.950000000000003" customHeight="1" x14ac:dyDescent="0.2">
      <c r="A4" s="351" t="s">
        <v>146</v>
      </c>
      <c r="B4" s="92"/>
      <c r="C4" s="243"/>
      <c r="D4" s="93" t="s">
        <v>152</v>
      </c>
      <c r="E4" s="100"/>
    </row>
    <row r="5" spans="1:5" s="22" customFormat="1" ht="56.1" customHeight="1" x14ac:dyDescent="0.2">
      <c r="A5" s="351"/>
      <c r="B5" s="92"/>
      <c r="C5" s="243"/>
      <c r="D5" s="93" t="s">
        <v>166</v>
      </c>
      <c r="E5" s="100"/>
    </row>
    <row r="6" spans="1:5" s="22" customFormat="1" ht="48.95" customHeight="1" x14ac:dyDescent="0.2">
      <c r="A6" s="351"/>
      <c r="B6" s="92"/>
      <c r="C6" s="243"/>
      <c r="D6" s="93" t="s">
        <v>167</v>
      </c>
      <c r="E6" s="100"/>
    </row>
    <row r="7" spans="1:5" ht="8.1" customHeight="1" x14ac:dyDescent="0.25">
      <c r="A7" s="181"/>
      <c r="B7" s="182"/>
      <c r="C7" s="94"/>
      <c r="D7" s="95"/>
      <c r="E7" s="96"/>
    </row>
    <row r="8" spans="1:5" ht="8.1" customHeight="1" x14ac:dyDescent="0.25">
      <c r="A8" s="183"/>
      <c r="B8" s="184"/>
      <c r="C8" s="97"/>
      <c r="D8" s="98"/>
      <c r="E8" s="99"/>
    </row>
    <row r="9" spans="1:5" ht="39.950000000000003" customHeight="1" x14ac:dyDescent="0.25">
      <c r="A9" s="351" t="s">
        <v>147</v>
      </c>
      <c r="B9" s="180"/>
      <c r="C9" s="104"/>
      <c r="D9" s="93" t="s">
        <v>151</v>
      </c>
      <c r="E9" s="106"/>
    </row>
    <row r="10" spans="1:5" ht="56.1" customHeight="1" x14ac:dyDescent="0.25">
      <c r="A10" s="351"/>
      <c r="B10" s="180"/>
      <c r="C10" s="104"/>
      <c r="D10" s="93" t="s">
        <v>153</v>
      </c>
      <c r="E10" s="106"/>
    </row>
    <row r="11" spans="1:5" ht="39.950000000000003" customHeight="1" x14ac:dyDescent="0.25">
      <c r="A11" s="351"/>
      <c r="B11" s="180"/>
      <c r="C11" s="104"/>
      <c r="D11" s="93" t="s">
        <v>154</v>
      </c>
      <c r="E11" s="106"/>
    </row>
    <row r="12" spans="1:5" s="22" customFormat="1" ht="33" customHeight="1" x14ac:dyDescent="0.2">
      <c r="A12" s="351"/>
      <c r="B12" s="92"/>
      <c r="C12" s="243"/>
      <c r="D12" s="93" t="s">
        <v>155</v>
      </c>
      <c r="E12" s="100"/>
    </row>
    <row r="13" spans="1:5" ht="8.1" customHeight="1" x14ac:dyDescent="0.25">
      <c r="A13" s="181"/>
      <c r="B13" s="182"/>
      <c r="C13" s="94"/>
      <c r="D13" s="95"/>
      <c r="E13" s="96"/>
    </row>
    <row r="14" spans="1:5" ht="8.1" customHeight="1" x14ac:dyDescent="0.25">
      <c r="A14" s="183"/>
      <c r="B14" s="184"/>
      <c r="C14" s="97"/>
      <c r="D14" s="98"/>
      <c r="E14" s="99"/>
    </row>
    <row r="15" spans="1:5" ht="39.950000000000003" customHeight="1" x14ac:dyDescent="0.25">
      <c r="A15" s="352" t="s">
        <v>261</v>
      </c>
      <c r="B15" s="180"/>
      <c r="C15" s="104"/>
      <c r="D15" s="93" t="s">
        <v>262</v>
      </c>
      <c r="E15" s="106"/>
    </row>
    <row r="16" spans="1:5" ht="56.1" customHeight="1" x14ac:dyDescent="0.25">
      <c r="A16" s="352"/>
      <c r="B16" s="180"/>
      <c r="C16" s="104"/>
      <c r="D16" s="93" t="s">
        <v>163</v>
      </c>
      <c r="E16" s="106"/>
    </row>
    <row r="17" spans="1:5" s="109" customFormat="1" ht="33" customHeight="1" x14ac:dyDescent="0.2">
      <c r="A17" s="352"/>
      <c r="B17" s="185"/>
      <c r="C17" s="107"/>
      <c r="D17" s="93" t="s">
        <v>263</v>
      </c>
      <c r="E17" s="108"/>
    </row>
    <row r="18" spans="1:5" ht="8.1" customHeight="1" x14ac:dyDescent="0.25">
      <c r="A18" s="181"/>
      <c r="B18" s="182"/>
      <c r="C18" s="94"/>
      <c r="D18" s="95"/>
      <c r="E18" s="96"/>
    </row>
    <row r="19" spans="1:5" ht="8.1" customHeight="1" x14ac:dyDescent="0.25">
      <c r="A19" s="186"/>
      <c r="B19" s="180"/>
      <c r="C19" s="104"/>
      <c r="D19" s="105"/>
      <c r="E19" s="106"/>
    </row>
    <row r="20" spans="1:5" ht="56.1" customHeight="1" x14ac:dyDescent="0.25">
      <c r="A20" s="351" t="s">
        <v>142</v>
      </c>
      <c r="B20" s="180"/>
      <c r="C20" s="104"/>
      <c r="D20" s="93" t="s">
        <v>156</v>
      </c>
      <c r="E20" s="106"/>
    </row>
    <row r="21" spans="1:5" ht="56.1" customHeight="1" x14ac:dyDescent="0.25">
      <c r="A21" s="351"/>
      <c r="B21" s="180"/>
      <c r="C21" s="104"/>
      <c r="D21" s="93" t="s">
        <v>157</v>
      </c>
      <c r="E21" s="106"/>
    </row>
    <row r="22" spans="1:5" ht="87" customHeight="1" x14ac:dyDescent="0.25">
      <c r="A22" s="351"/>
      <c r="B22" s="180"/>
      <c r="C22" s="104"/>
      <c r="D22" s="93" t="s">
        <v>158</v>
      </c>
      <c r="E22" s="106"/>
    </row>
    <row r="23" spans="1:5" s="22" customFormat="1" ht="33" customHeight="1" x14ac:dyDescent="0.2">
      <c r="A23" s="351"/>
      <c r="B23" s="92"/>
      <c r="C23" s="243"/>
      <c r="D23" s="93" t="s">
        <v>159</v>
      </c>
      <c r="E23" s="100"/>
    </row>
    <row r="24" spans="1:5" ht="8.1" customHeight="1" x14ac:dyDescent="0.25">
      <c r="A24" s="181"/>
      <c r="B24" s="182"/>
      <c r="C24" s="94"/>
      <c r="D24" s="95"/>
      <c r="E24" s="96"/>
    </row>
    <row r="25" spans="1:5" ht="8.1" customHeight="1" x14ac:dyDescent="0.25">
      <c r="A25" s="183"/>
      <c r="B25" s="184"/>
      <c r="C25" s="97"/>
      <c r="D25" s="98"/>
      <c r="E25" s="99"/>
    </row>
    <row r="26" spans="1:5" ht="71.099999999999994" customHeight="1" x14ac:dyDescent="0.25">
      <c r="A26" s="351" t="s">
        <v>144</v>
      </c>
      <c r="B26" s="180"/>
      <c r="C26" s="104"/>
      <c r="D26" s="93" t="s">
        <v>160</v>
      </c>
      <c r="E26" s="106"/>
    </row>
    <row r="27" spans="1:5" ht="39.950000000000003" customHeight="1" x14ac:dyDescent="0.25">
      <c r="A27" s="351"/>
      <c r="B27" s="180"/>
      <c r="C27" s="104"/>
      <c r="D27" s="93" t="s">
        <v>202</v>
      </c>
      <c r="E27" s="106"/>
    </row>
    <row r="28" spans="1:5" ht="48.95" customHeight="1" x14ac:dyDescent="0.25">
      <c r="A28" s="351"/>
      <c r="B28" s="180"/>
      <c r="C28" s="104"/>
      <c r="D28" s="93" t="s">
        <v>168</v>
      </c>
      <c r="E28" s="106"/>
    </row>
    <row r="29" spans="1:5" ht="8.1" customHeight="1" x14ac:dyDescent="0.25">
      <c r="A29" s="181"/>
      <c r="B29" s="182"/>
      <c r="C29" s="94"/>
      <c r="D29" s="95"/>
      <c r="E29" s="96"/>
    </row>
    <row r="30" spans="1:5" ht="8.1" customHeight="1" x14ac:dyDescent="0.25">
      <c r="A30" s="183"/>
      <c r="B30" s="184"/>
      <c r="C30" s="97"/>
      <c r="D30" s="98"/>
      <c r="E30" s="99"/>
    </row>
    <row r="31" spans="1:5" ht="39.950000000000003" customHeight="1" x14ac:dyDescent="0.25">
      <c r="A31" s="350" t="s">
        <v>145</v>
      </c>
      <c r="B31" s="180"/>
      <c r="C31" s="104"/>
      <c r="D31" s="110" t="s">
        <v>161</v>
      </c>
      <c r="E31" s="106"/>
    </row>
    <row r="32" spans="1:5" s="109" customFormat="1" ht="33" customHeight="1" x14ac:dyDescent="0.2">
      <c r="A32" s="350"/>
      <c r="B32" s="185"/>
      <c r="C32" s="107"/>
      <c r="D32" s="110" t="s">
        <v>162</v>
      </c>
      <c r="E32" s="108"/>
    </row>
    <row r="33" spans="1:5" ht="8.1" customHeight="1" x14ac:dyDescent="0.25">
      <c r="A33" s="94"/>
      <c r="B33" s="95"/>
      <c r="C33" s="94"/>
      <c r="D33" s="95"/>
      <c r="E33" s="96"/>
    </row>
  </sheetData>
  <sheetProtection password="CCF2" sheet="1" objects="1" scenarios="1" formatCells="0" formatColumns="0" formatRows="0" insertColumns="0" insertRows="0"/>
  <mergeCells count="8">
    <mergeCell ref="A2:D2"/>
    <mergeCell ref="A1:E1"/>
    <mergeCell ref="A31:A32"/>
    <mergeCell ref="A4:A6"/>
    <mergeCell ref="A9:A12"/>
    <mergeCell ref="A15:A17"/>
    <mergeCell ref="A20:A23"/>
    <mergeCell ref="A26:A28"/>
  </mergeCells>
  <pageMargins left="0.70866141732283472" right="0.70866141732283472" top="0.74803149606299213" bottom="0.74803149606299213" header="0.31496062992125984" footer="0.31496062992125984"/>
  <pageSetup paperSize="9" scale="70" orientation="portrait" r:id="rId1"/>
  <headerFooter>
    <oddHeader>&amp;L&amp;"-,Regular"&amp;D&amp;R&amp;"-,Regular"2018 Annual Financial Return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2"/>
  <sheetViews>
    <sheetView showGridLines="0" topLeftCell="A7" zoomScaleNormal="100" zoomScaleSheetLayoutView="100" workbookViewId="0">
      <selection activeCell="I12" sqref="I12"/>
    </sheetView>
  </sheetViews>
  <sheetFormatPr defaultRowHeight="15.75" x14ac:dyDescent="0.25"/>
  <cols>
    <col min="1" max="1" width="64.83203125" style="26" customWidth="1"/>
    <col min="2" max="4" width="24.83203125" style="26" customWidth="1"/>
    <col min="5" max="16384" width="9.33203125" style="26"/>
  </cols>
  <sheetData>
    <row r="1" spans="1:4" ht="35.1" customHeight="1" thickBot="1" x14ac:dyDescent="0.3">
      <c r="A1" s="353" t="str">
        <f>'Cover Sheet'!B4</f>
        <v>PARISH NAME</v>
      </c>
      <c r="B1" s="354"/>
      <c r="C1" s="354"/>
      <c r="D1" s="355"/>
    </row>
    <row r="2" spans="1:4" ht="24.95" customHeight="1" x14ac:dyDescent="0.25"/>
    <row r="3" spans="1:4" s="22" customFormat="1" ht="24.95" customHeight="1" x14ac:dyDescent="0.2">
      <c r="A3" s="349" t="s">
        <v>113</v>
      </c>
      <c r="B3" s="349"/>
      <c r="C3" s="349"/>
      <c r="D3" s="349"/>
    </row>
    <row r="4" spans="1:4" s="22" customFormat="1" ht="110.1" customHeight="1" x14ac:dyDescent="0.2">
      <c r="A4" s="356" t="s">
        <v>280</v>
      </c>
      <c r="B4" s="356"/>
      <c r="C4" s="356"/>
      <c r="D4" s="356"/>
    </row>
    <row r="5" spans="1:4" s="22" customFormat="1" ht="24.95" customHeight="1" x14ac:dyDescent="0.2">
      <c r="A5" s="244"/>
      <c r="B5" s="244"/>
      <c r="C5" s="244"/>
      <c r="D5" s="244"/>
    </row>
    <row r="6" spans="1:4" ht="51.95" customHeight="1" x14ac:dyDescent="0.25">
      <c r="A6" s="28" t="s">
        <v>90</v>
      </c>
      <c r="B6" s="29" t="s">
        <v>112</v>
      </c>
      <c r="C6" s="30" t="s">
        <v>279</v>
      </c>
      <c r="D6" s="30" t="s">
        <v>226</v>
      </c>
    </row>
    <row r="7" spans="1:4" ht="18" customHeight="1" x14ac:dyDescent="0.25">
      <c r="A7" s="188" t="s">
        <v>225</v>
      </c>
      <c r="B7" s="251">
        <v>12</v>
      </c>
      <c r="C7" s="252">
        <v>4</v>
      </c>
      <c r="D7" s="200">
        <f>IFERROR(C7/B7,"")</f>
        <v>0.33333333333333331</v>
      </c>
    </row>
    <row r="8" spans="1:4" ht="18" customHeight="1" x14ac:dyDescent="0.25">
      <c r="A8" s="188" t="s">
        <v>227</v>
      </c>
      <c r="B8" s="251">
        <v>4</v>
      </c>
      <c r="C8" s="252">
        <v>4</v>
      </c>
      <c r="D8" s="200">
        <f t="shared" ref="D8:D38" si="0">IFERROR(C8/B8,"")</f>
        <v>1</v>
      </c>
    </row>
    <row r="9" spans="1:4" ht="18" customHeight="1" x14ac:dyDescent="0.25">
      <c r="A9" s="188" t="s">
        <v>91</v>
      </c>
      <c r="B9" s="251">
        <v>0</v>
      </c>
      <c r="C9" s="252">
        <v>0</v>
      </c>
      <c r="D9" s="200" t="str">
        <f t="shared" si="0"/>
        <v/>
      </c>
    </row>
    <row r="10" spans="1:4" ht="33.950000000000003" customHeight="1" x14ac:dyDescent="0.25">
      <c r="A10" s="189" t="s">
        <v>230</v>
      </c>
      <c r="B10" s="251">
        <v>2</v>
      </c>
      <c r="C10" s="252">
        <v>8</v>
      </c>
      <c r="D10" s="200">
        <f t="shared" si="0"/>
        <v>4</v>
      </c>
    </row>
    <row r="11" spans="1:4" ht="18" customHeight="1" x14ac:dyDescent="0.25">
      <c r="A11" s="188" t="s">
        <v>92</v>
      </c>
      <c r="B11" s="251">
        <v>5</v>
      </c>
      <c r="C11" s="252">
        <v>65</v>
      </c>
      <c r="D11" s="200">
        <f t="shared" si="0"/>
        <v>13</v>
      </c>
    </row>
    <row r="12" spans="1:4" ht="18" customHeight="1" x14ac:dyDescent="0.25">
      <c r="A12" s="188" t="s">
        <v>229</v>
      </c>
      <c r="B12" s="251">
        <v>5</v>
      </c>
      <c r="C12" s="252">
        <v>30</v>
      </c>
      <c r="D12" s="200">
        <f t="shared" si="0"/>
        <v>6</v>
      </c>
    </row>
    <row r="13" spans="1:4" ht="18" customHeight="1" x14ac:dyDescent="0.25">
      <c r="A13" s="188" t="s">
        <v>115</v>
      </c>
      <c r="B13" s="251">
        <v>20</v>
      </c>
      <c r="C13" s="252">
        <v>2</v>
      </c>
      <c r="D13" s="200">
        <f t="shared" si="0"/>
        <v>0.1</v>
      </c>
    </row>
    <row r="14" spans="1:4" s="187" customFormat="1" ht="18" customHeight="1" x14ac:dyDescent="0.25">
      <c r="A14" s="190" t="s">
        <v>93</v>
      </c>
      <c r="B14" s="253">
        <v>12</v>
      </c>
      <c r="C14" s="254">
        <v>4</v>
      </c>
      <c r="D14" s="200">
        <f t="shared" si="0"/>
        <v>0.33333333333333331</v>
      </c>
    </row>
    <row r="15" spans="1:4" s="187" customFormat="1" ht="18" customHeight="1" x14ac:dyDescent="0.25">
      <c r="A15" s="190" t="s">
        <v>233</v>
      </c>
      <c r="B15" s="253">
        <v>0</v>
      </c>
      <c r="C15" s="254">
        <v>0</v>
      </c>
      <c r="D15" s="200" t="str">
        <f t="shared" si="0"/>
        <v/>
      </c>
    </row>
    <row r="16" spans="1:4" ht="18" customHeight="1" x14ac:dyDescent="0.25">
      <c r="A16" s="188" t="s">
        <v>94</v>
      </c>
      <c r="B16" s="251">
        <v>8</v>
      </c>
      <c r="C16" s="252">
        <v>1</v>
      </c>
      <c r="D16" s="200">
        <f t="shared" si="0"/>
        <v>0.125</v>
      </c>
    </row>
    <row r="17" spans="1:4" ht="18" customHeight="1" x14ac:dyDescent="0.25">
      <c r="A17" s="188" t="s">
        <v>95</v>
      </c>
      <c r="B17" s="251">
        <v>4</v>
      </c>
      <c r="C17" s="252">
        <v>10</v>
      </c>
      <c r="D17" s="200">
        <f t="shared" si="0"/>
        <v>2.5</v>
      </c>
    </row>
    <row r="18" spans="1:4" ht="18" customHeight="1" x14ac:dyDescent="0.25">
      <c r="A18" s="188" t="s">
        <v>114</v>
      </c>
      <c r="B18" s="251">
        <v>1</v>
      </c>
      <c r="C18" s="252">
        <v>2</v>
      </c>
      <c r="D18" s="200">
        <f t="shared" si="0"/>
        <v>2</v>
      </c>
    </row>
    <row r="19" spans="1:4" ht="18" customHeight="1" x14ac:dyDescent="0.25">
      <c r="A19" s="188" t="s">
        <v>96</v>
      </c>
      <c r="B19" s="251">
        <v>0</v>
      </c>
      <c r="C19" s="252">
        <v>0</v>
      </c>
      <c r="D19" s="200" t="str">
        <f t="shared" si="0"/>
        <v/>
      </c>
    </row>
    <row r="20" spans="1:4" ht="18" customHeight="1" x14ac:dyDescent="0.25">
      <c r="A20" s="188" t="s">
        <v>97</v>
      </c>
      <c r="B20" s="251">
        <v>5</v>
      </c>
      <c r="C20" s="252">
        <v>4</v>
      </c>
      <c r="D20" s="200">
        <f t="shared" si="0"/>
        <v>0.8</v>
      </c>
    </row>
    <row r="21" spans="1:4" ht="33.950000000000003" customHeight="1" x14ac:dyDescent="0.25">
      <c r="A21" s="303" t="s">
        <v>231</v>
      </c>
      <c r="B21" s="251">
        <v>1</v>
      </c>
      <c r="C21" s="252">
        <v>1</v>
      </c>
      <c r="D21" s="200">
        <f t="shared" si="0"/>
        <v>1</v>
      </c>
    </row>
    <row r="22" spans="1:4" ht="18" customHeight="1" x14ac:dyDescent="0.25">
      <c r="A22" s="188" t="s">
        <v>98</v>
      </c>
      <c r="B22" s="251">
        <v>4</v>
      </c>
      <c r="C22" s="252">
        <v>8</v>
      </c>
      <c r="D22" s="200">
        <f t="shared" si="0"/>
        <v>2</v>
      </c>
    </row>
    <row r="23" spans="1:4" ht="18" customHeight="1" x14ac:dyDescent="0.25">
      <c r="A23" s="188" t="s">
        <v>228</v>
      </c>
      <c r="B23" s="251">
        <v>1</v>
      </c>
      <c r="C23" s="252">
        <v>1</v>
      </c>
      <c r="D23" s="200">
        <f t="shared" si="0"/>
        <v>1</v>
      </c>
    </row>
    <row r="24" spans="1:4" ht="18" customHeight="1" x14ac:dyDescent="0.25">
      <c r="A24" s="188" t="s">
        <v>149</v>
      </c>
      <c r="B24" s="251">
        <v>15</v>
      </c>
      <c r="C24" s="252">
        <v>2</v>
      </c>
      <c r="D24" s="200">
        <f t="shared" si="0"/>
        <v>0.13333333333333333</v>
      </c>
    </row>
    <row r="25" spans="1:4" ht="18" customHeight="1" x14ac:dyDescent="0.25">
      <c r="A25" s="188" t="s">
        <v>99</v>
      </c>
      <c r="B25" s="251">
        <v>0</v>
      </c>
      <c r="C25" s="252">
        <v>0</v>
      </c>
      <c r="D25" s="200" t="str">
        <f t="shared" si="0"/>
        <v/>
      </c>
    </row>
    <row r="26" spans="1:4" ht="18" customHeight="1" x14ac:dyDescent="0.25">
      <c r="A26" s="188" t="s">
        <v>232</v>
      </c>
      <c r="B26" s="251">
        <v>9</v>
      </c>
      <c r="C26" s="252">
        <v>0.5</v>
      </c>
      <c r="D26" s="200">
        <f t="shared" si="0"/>
        <v>5.5555555555555552E-2</v>
      </c>
    </row>
    <row r="27" spans="1:4" ht="18" customHeight="1" x14ac:dyDescent="0.25">
      <c r="A27" s="188" t="s">
        <v>100</v>
      </c>
      <c r="B27" s="251">
        <v>8</v>
      </c>
      <c r="C27" s="252">
        <v>1</v>
      </c>
      <c r="D27" s="200">
        <f t="shared" si="0"/>
        <v>0.125</v>
      </c>
    </row>
    <row r="28" spans="1:4" ht="18" customHeight="1" x14ac:dyDescent="0.25">
      <c r="A28" s="188" t="s">
        <v>101</v>
      </c>
      <c r="B28" s="251">
        <v>0</v>
      </c>
      <c r="C28" s="252">
        <v>0</v>
      </c>
      <c r="D28" s="200" t="str">
        <f t="shared" si="0"/>
        <v/>
      </c>
    </row>
    <row r="29" spans="1:4" ht="18" customHeight="1" x14ac:dyDescent="0.25">
      <c r="A29" s="188" t="s">
        <v>102</v>
      </c>
      <c r="B29" s="251">
        <v>0</v>
      </c>
      <c r="C29" s="252">
        <v>0</v>
      </c>
      <c r="D29" s="200" t="str">
        <f t="shared" si="0"/>
        <v/>
      </c>
    </row>
    <row r="30" spans="1:4" ht="18" customHeight="1" x14ac:dyDescent="0.25">
      <c r="A30" s="188" t="s">
        <v>103</v>
      </c>
      <c r="B30" s="251">
        <v>0</v>
      </c>
      <c r="C30" s="252">
        <v>0</v>
      </c>
      <c r="D30" s="200" t="str">
        <f t="shared" si="0"/>
        <v/>
      </c>
    </row>
    <row r="31" spans="1:4" ht="18" customHeight="1" x14ac:dyDescent="0.25">
      <c r="A31" s="188" t="s">
        <v>104</v>
      </c>
      <c r="B31" s="251">
        <v>35</v>
      </c>
      <c r="C31" s="252">
        <v>105</v>
      </c>
      <c r="D31" s="200">
        <f t="shared" si="0"/>
        <v>3</v>
      </c>
    </row>
    <row r="32" spans="1:4" ht="18" customHeight="1" x14ac:dyDescent="0.25">
      <c r="A32" s="188" t="s">
        <v>105</v>
      </c>
      <c r="B32" s="251">
        <v>1</v>
      </c>
      <c r="C32" s="252">
        <v>28</v>
      </c>
      <c r="D32" s="200">
        <f t="shared" si="0"/>
        <v>28</v>
      </c>
    </row>
    <row r="33" spans="1:4" ht="18" customHeight="1" x14ac:dyDescent="0.25">
      <c r="A33" s="188" t="s">
        <v>111</v>
      </c>
      <c r="B33" s="251">
        <v>1</v>
      </c>
      <c r="C33" s="252">
        <v>2</v>
      </c>
      <c r="D33" s="200">
        <f t="shared" si="0"/>
        <v>2</v>
      </c>
    </row>
    <row r="34" spans="1:4" ht="18" customHeight="1" x14ac:dyDescent="0.25">
      <c r="A34" s="188" t="s">
        <v>107</v>
      </c>
      <c r="B34" s="251">
        <v>0</v>
      </c>
      <c r="C34" s="252">
        <v>0</v>
      </c>
      <c r="D34" s="200" t="str">
        <f t="shared" si="0"/>
        <v/>
      </c>
    </row>
    <row r="35" spans="1:4" ht="18" customHeight="1" x14ac:dyDescent="0.25">
      <c r="A35" s="188" t="s">
        <v>106</v>
      </c>
      <c r="B35" s="251">
        <v>10</v>
      </c>
      <c r="C35" s="252">
        <v>4</v>
      </c>
      <c r="D35" s="200">
        <f t="shared" si="0"/>
        <v>0.4</v>
      </c>
    </row>
    <row r="36" spans="1:4" ht="18" customHeight="1" x14ac:dyDescent="0.25">
      <c r="A36" s="188" t="s">
        <v>108</v>
      </c>
      <c r="B36" s="251">
        <v>0</v>
      </c>
      <c r="C36" s="252">
        <v>0</v>
      </c>
      <c r="D36" s="200" t="str">
        <f t="shared" si="0"/>
        <v/>
      </c>
    </row>
    <row r="37" spans="1:4" ht="18" customHeight="1" x14ac:dyDescent="0.25">
      <c r="A37" s="188" t="s">
        <v>109</v>
      </c>
      <c r="B37" s="251">
        <v>0</v>
      </c>
      <c r="C37" s="252">
        <v>0</v>
      </c>
      <c r="D37" s="200" t="str">
        <f t="shared" si="0"/>
        <v/>
      </c>
    </row>
    <row r="38" spans="1:4" ht="18" customHeight="1" x14ac:dyDescent="0.25">
      <c r="A38" s="188" t="s">
        <v>110</v>
      </c>
      <c r="B38" s="251">
        <v>0</v>
      </c>
      <c r="C38" s="252">
        <v>0</v>
      </c>
      <c r="D38" s="200" t="str">
        <f t="shared" si="0"/>
        <v/>
      </c>
    </row>
    <row r="39" spans="1:4" ht="18" customHeight="1" x14ac:dyDescent="0.25">
      <c r="A39" s="203" t="s">
        <v>239</v>
      </c>
      <c r="B39" s="204">
        <f>IFERROR(SUM(B6:B38),"")</f>
        <v>163</v>
      </c>
      <c r="C39" s="247">
        <f>IFERROR(SUM(C6:C38),"")</f>
        <v>286.5</v>
      </c>
      <c r="D39" s="205">
        <f t="shared" ref="D39" si="1">IFERROR(C39/B39,"")</f>
        <v>1.7576687116564418</v>
      </c>
    </row>
    <row r="40" spans="1:4" ht="18" customHeight="1" x14ac:dyDescent="0.25">
      <c r="A40" s="202"/>
      <c r="B40" s="191"/>
      <c r="C40" s="191"/>
      <c r="D40" s="191"/>
    </row>
    <row r="41" spans="1:4" ht="35.1" customHeight="1" x14ac:dyDescent="0.25">
      <c r="A41" s="360" t="s">
        <v>119</v>
      </c>
      <c r="B41" s="361"/>
      <c r="C41" s="361"/>
      <c r="D41" s="362"/>
    </row>
    <row r="42" spans="1:4" ht="99.95" customHeight="1" x14ac:dyDescent="0.25">
      <c r="A42" s="357"/>
      <c r="B42" s="358"/>
      <c r="C42" s="358"/>
      <c r="D42" s="359"/>
    </row>
  </sheetData>
  <sheetProtection password="CF42" sheet="1" objects="1" scenarios="1" formatCells="0" formatColumns="0" formatRows="0" insertColumns="0" insertRows="0"/>
  <mergeCells count="5">
    <mergeCell ref="A1:D1"/>
    <mergeCell ref="A4:D4"/>
    <mergeCell ref="A3:D3"/>
    <mergeCell ref="A42:D42"/>
    <mergeCell ref="A41:D41"/>
  </mergeCells>
  <conditionalFormatting sqref="A1">
    <cfRule type="cellIs" dxfId="13" priority="1" operator="equal">
      <formula>"PARISH NAME"</formula>
    </cfRule>
  </conditionalFormatting>
  <pageMargins left="0.70866141732283472" right="0.70866141732283472" top="0.74803149606299213" bottom="0.74803149606299213" header="0.31496062992125984" footer="0.31496062992125984"/>
  <pageSetup paperSize="9" scale="70" orientation="portrait" horizontalDpi="4294967295" verticalDpi="4294967295" r:id="rId1"/>
  <headerFooter>
    <oddHeader>&amp;L&amp;"-,Regular"&amp;D&amp;R&amp;"-,Regular"2018 Annual Financial Return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7"/>
  <sheetViews>
    <sheetView showGridLines="0" topLeftCell="A4" zoomScaleNormal="100" zoomScaleSheetLayoutView="100" workbookViewId="0">
      <selection activeCell="B23" sqref="B23"/>
    </sheetView>
  </sheetViews>
  <sheetFormatPr defaultRowHeight="12.75" x14ac:dyDescent="0.2"/>
  <cols>
    <col min="1" max="1" width="30" style="15" customWidth="1"/>
    <col min="2" max="2" width="40.83203125" style="15" customWidth="1"/>
    <col min="3" max="4" width="20.83203125" style="15" customWidth="1"/>
    <col min="5" max="6" width="27.83203125" style="15" customWidth="1"/>
    <col min="7" max="7" width="40.83203125" style="15" customWidth="1"/>
    <col min="8" max="16384" width="9.33203125" style="15"/>
  </cols>
  <sheetData>
    <row r="1" spans="1:7" ht="35.1" customHeight="1" thickBot="1" x14ac:dyDescent="0.25">
      <c r="A1" s="353" t="str">
        <f>'Cover Sheet'!B4</f>
        <v>PARISH NAME</v>
      </c>
      <c r="B1" s="354"/>
      <c r="C1" s="354"/>
      <c r="D1" s="354"/>
      <c r="E1" s="354"/>
      <c r="F1" s="354"/>
      <c r="G1" s="355"/>
    </row>
    <row r="2" spans="1:7" ht="24.95" customHeight="1" x14ac:dyDescent="0.2">
      <c r="A2" s="16"/>
      <c r="B2" s="16"/>
      <c r="C2" s="16"/>
      <c r="D2" s="16"/>
      <c r="E2" s="16"/>
      <c r="F2" s="16"/>
      <c r="G2" s="16"/>
    </row>
    <row r="3" spans="1:7" s="17" customFormat="1" ht="24.95" customHeight="1" x14ac:dyDescent="0.2">
      <c r="A3" s="363" t="s">
        <v>70</v>
      </c>
      <c r="B3" s="364"/>
      <c r="C3" s="364"/>
      <c r="D3" s="364"/>
      <c r="E3" s="364"/>
      <c r="F3" s="364"/>
      <c r="G3" s="364"/>
    </row>
    <row r="4" spans="1:7" s="17" customFormat="1" ht="110.1" customHeight="1" x14ac:dyDescent="0.2">
      <c r="A4" s="365" t="s">
        <v>223</v>
      </c>
      <c r="B4" s="365"/>
      <c r="C4" s="365"/>
      <c r="D4" s="365"/>
      <c r="E4" s="365"/>
      <c r="F4" s="365"/>
      <c r="G4" s="365"/>
    </row>
    <row r="5" spans="1:7" s="17" customFormat="1" ht="24.95" customHeight="1" x14ac:dyDescent="0.2">
      <c r="A5" s="366" t="s">
        <v>281</v>
      </c>
      <c r="B5" s="366"/>
      <c r="C5" s="366"/>
      <c r="D5" s="366"/>
      <c r="E5" s="366"/>
      <c r="F5" s="366"/>
      <c r="G5" s="366"/>
    </row>
    <row r="6" spans="1:7" s="17" customFormat="1" ht="51.95" customHeight="1" x14ac:dyDescent="0.2">
      <c r="A6" s="31" t="s">
        <v>69</v>
      </c>
      <c r="B6" s="18" t="s">
        <v>61</v>
      </c>
      <c r="C6" s="18" t="s">
        <v>72</v>
      </c>
      <c r="D6" s="18" t="s">
        <v>71</v>
      </c>
      <c r="E6" s="18" t="s">
        <v>278</v>
      </c>
      <c r="F6" s="18" t="s">
        <v>277</v>
      </c>
      <c r="G6" s="18" t="s">
        <v>73</v>
      </c>
    </row>
    <row r="7" spans="1:7" s="17" customFormat="1" ht="30" customHeight="1" x14ac:dyDescent="0.2">
      <c r="A7" s="296" t="s">
        <v>301</v>
      </c>
      <c r="B7" s="297" t="s">
        <v>302</v>
      </c>
      <c r="C7" s="298" t="s">
        <v>303</v>
      </c>
      <c r="D7" s="298">
        <v>91094386</v>
      </c>
      <c r="E7" s="302">
        <v>440563.59</v>
      </c>
      <c r="F7" s="299">
        <v>461725.17</v>
      </c>
      <c r="G7" s="300" t="s">
        <v>304</v>
      </c>
    </row>
    <row r="8" spans="1:7" s="17" customFormat="1" ht="30" customHeight="1" x14ac:dyDescent="0.2">
      <c r="A8" s="296" t="s">
        <v>301</v>
      </c>
      <c r="B8" s="297" t="s">
        <v>302</v>
      </c>
      <c r="C8" s="301" t="s">
        <v>303</v>
      </c>
      <c r="D8" s="301">
        <v>81096656</v>
      </c>
      <c r="E8" s="302">
        <v>106703.98</v>
      </c>
      <c r="F8" s="302">
        <v>106823.98</v>
      </c>
      <c r="G8" s="300" t="s">
        <v>305</v>
      </c>
    </row>
    <row r="9" spans="1:7" s="17" customFormat="1" ht="30" customHeight="1" x14ac:dyDescent="0.2">
      <c r="A9" s="255"/>
      <c r="B9" s="256"/>
      <c r="C9" s="257"/>
      <c r="D9" s="257"/>
      <c r="E9" s="258"/>
      <c r="F9" s="258"/>
      <c r="G9" s="255"/>
    </row>
    <row r="10" spans="1:7" ht="30" customHeight="1" x14ac:dyDescent="0.2">
      <c r="A10" s="255"/>
      <c r="B10" s="256"/>
      <c r="C10" s="257"/>
      <c r="D10" s="257"/>
      <c r="E10" s="258"/>
      <c r="F10" s="258"/>
      <c r="G10" s="255"/>
    </row>
    <row r="11" spans="1:7" ht="30" customHeight="1" x14ac:dyDescent="0.2">
      <c r="A11" s="255"/>
      <c r="B11" s="256"/>
      <c r="C11" s="257"/>
      <c r="D11" s="257"/>
      <c r="E11" s="258"/>
      <c r="F11" s="258"/>
      <c r="G11" s="255"/>
    </row>
    <row r="12" spans="1:7" ht="30" customHeight="1" x14ac:dyDescent="0.2">
      <c r="A12" s="255"/>
      <c r="B12" s="256"/>
      <c r="C12" s="257"/>
      <c r="D12" s="257"/>
      <c r="E12" s="258"/>
      <c r="F12" s="258"/>
      <c r="G12" s="255"/>
    </row>
    <row r="13" spans="1:7" ht="30" customHeight="1" x14ac:dyDescent="0.2">
      <c r="A13" s="255"/>
      <c r="B13" s="256"/>
      <c r="C13" s="257"/>
      <c r="D13" s="257"/>
      <c r="E13" s="258"/>
      <c r="F13" s="258"/>
      <c r="G13" s="255"/>
    </row>
    <row r="14" spans="1:7" ht="30" customHeight="1" x14ac:dyDescent="0.2">
      <c r="A14" s="255"/>
      <c r="B14" s="256"/>
      <c r="C14" s="257"/>
      <c r="D14" s="257"/>
      <c r="E14" s="258"/>
      <c r="F14" s="258"/>
      <c r="G14" s="255"/>
    </row>
    <row r="15" spans="1:7" ht="30" customHeight="1" x14ac:dyDescent="0.2">
      <c r="A15" s="255"/>
      <c r="B15" s="256"/>
      <c r="C15" s="257"/>
      <c r="D15" s="257"/>
      <c r="E15" s="258"/>
      <c r="F15" s="258"/>
      <c r="G15" s="255"/>
    </row>
    <row r="16" spans="1:7" ht="30" customHeight="1" x14ac:dyDescent="0.2">
      <c r="A16" s="255"/>
      <c r="B16" s="256"/>
      <c r="C16" s="257"/>
      <c r="D16" s="257"/>
      <c r="E16" s="258"/>
      <c r="F16" s="258"/>
      <c r="G16" s="255"/>
    </row>
    <row r="17" spans="1:7" ht="30" customHeight="1" x14ac:dyDescent="0.2">
      <c r="A17" s="289"/>
      <c r="B17" s="290"/>
      <c r="C17" s="291"/>
      <c r="D17" s="239" t="s">
        <v>238</v>
      </c>
      <c r="E17" s="79">
        <f>SUM(E6:E16)</f>
        <v>547267.57000000007</v>
      </c>
      <c r="F17" s="79">
        <f>SUM(F6:F16)</f>
        <v>568549.15</v>
      </c>
      <c r="G17" s="292"/>
    </row>
  </sheetData>
  <sheetProtection password="CF5A" sheet="1" objects="1" scenarios="1" formatCells="0" formatColumns="0" formatRows="0" insertColumns="0" insertRows="0"/>
  <mergeCells count="4">
    <mergeCell ref="A3:G3"/>
    <mergeCell ref="A1:G1"/>
    <mergeCell ref="A4:G4"/>
    <mergeCell ref="A5:G5"/>
  </mergeCells>
  <conditionalFormatting sqref="A1">
    <cfRule type="cellIs" dxfId="12"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landscape" r:id="rId1"/>
  <headerFooter>
    <oddHeader>&amp;L&amp;"-,Regular"&amp;D&amp;R&amp;"-,Regular"2018 Annual Financial Return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1"/>
  <sheetViews>
    <sheetView showGridLines="0" zoomScaleNormal="100" zoomScaleSheetLayoutView="100" workbookViewId="0">
      <selection activeCell="A17" sqref="A16:A17"/>
    </sheetView>
  </sheetViews>
  <sheetFormatPr defaultRowHeight="15" customHeight="1" x14ac:dyDescent="0.2"/>
  <cols>
    <col min="1" max="1" width="102.83203125" style="49" customWidth="1"/>
    <col min="2" max="2" width="35.83203125" style="49" customWidth="1"/>
    <col min="3" max="16384" width="9.33203125" style="49"/>
  </cols>
  <sheetData>
    <row r="1" spans="1:2" ht="35.1" customHeight="1" thickBot="1" x14ac:dyDescent="0.25">
      <c r="A1" s="353" t="str">
        <f>'Cover Sheet'!B4</f>
        <v>PARISH NAME</v>
      </c>
      <c r="B1" s="355"/>
    </row>
    <row r="2" spans="1:2" ht="24.95" customHeight="1" x14ac:dyDescent="0.2">
      <c r="A2" s="62"/>
      <c r="B2" s="63"/>
    </row>
    <row r="3" spans="1:2" s="64" customFormat="1" ht="24.95" customHeight="1" x14ac:dyDescent="0.2">
      <c r="A3" s="363" t="s">
        <v>141</v>
      </c>
      <c r="B3" s="367"/>
    </row>
    <row r="4" spans="1:2" s="64" customFormat="1" ht="110.1" customHeight="1" x14ac:dyDescent="0.2">
      <c r="A4" s="368" t="s">
        <v>208</v>
      </c>
      <c r="B4" s="368"/>
    </row>
    <row r="5" spans="1:2" s="64" customFormat="1" ht="24.95" customHeight="1" x14ac:dyDescent="0.2">
      <c r="A5" s="366" t="s">
        <v>234</v>
      </c>
      <c r="B5" s="366"/>
    </row>
    <row r="6" spans="1:2" ht="50.1" customHeight="1" x14ac:dyDescent="0.2">
      <c r="A6" s="65" t="s">
        <v>209</v>
      </c>
      <c r="B6" s="259"/>
    </row>
    <row r="7" spans="1:2" ht="50.1" customHeight="1" x14ac:dyDescent="0.2">
      <c r="A7" s="66" t="s">
        <v>247</v>
      </c>
      <c r="B7" s="259"/>
    </row>
    <row r="8" spans="1:2" ht="50.1" customHeight="1" x14ac:dyDescent="0.2">
      <c r="A8" s="66" t="s">
        <v>246</v>
      </c>
      <c r="B8" s="260"/>
    </row>
    <row r="9" spans="1:2" ht="50.1" customHeight="1" x14ac:dyDescent="0.2">
      <c r="A9" s="216" t="s">
        <v>210</v>
      </c>
      <c r="B9" s="217">
        <f>B6+B7-B8</f>
        <v>0</v>
      </c>
    </row>
    <row r="10" spans="1:2" ht="50.1" customHeight="1" x14ac:dyDescent="0.2">
      <c r="A10" s="67" t="s">
        <v>211</v>
      </c>
      <c r="B10" s="259"/>
    </row>
    <row r="11" spans="1:2" ht="50.1" customHeight="1" x14ac:dyDescent="0.2">
      <c r="A11" s="67" t="s">
        <v>67</v>
      </c>
      <c r="B11" s="261"/>
    </row>
  </sheetData>
  <sheetProtection password="CF52" sheet="1" objects="1" scenarios="1" formatCells="0" formatColumns="0" formatRows="0" insertColumns="0" insertRows="0"/>
  <mergeCells count="4">
    <mergeCell ref="A3:B3"/>
    <mergeCell ref="A1:B1"/>
    <mergeCell ref="A4:B4"/>
    <mergeCell ref="A5:B5"/>
  </mergeCells>
  <conditionalFormatting sqref="A1">
    <cfRule type="cellIs" dxfId="11"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&amp;L&amp;D&amp;R&amp;"-,Regular"2018 Annual Financial Return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26"/>
  <sheetViews>
    <sheetView showGridLines="0" topLeftCell="A13" zoomScaleNormal="100" zoomScaleSheetLayoutView="100" workbookViewId="0">
      <selection activeCell="C14" sqref="C14:C16"/>
    </sheetView>
  </sheetViews>
  <sheetFormatPr defaultRowHeight="12.75" x14ac:dyDescent="0.2"/>
  <cols>
    <col min="1" max="1" width="22.83203125" style="19" customWidth="1"/>
    <col min="2" max="2" width="40.83203125" style="19" customWidth="1"/>
    <col min="3" max="3" width="21.83203125" style="19" customWidth="1"/>
    <col min="4" max="6" width="17.83203125" style="19" customWidth="1"/>
    <col min="7" max="16384" width="9.33203125" style="19"/>
  </cols>
  <sheetData>
    <row r="1" spans="1:6" ht="35.1" customHeight="1" thickBot="1" x14ac:dyDescent="0.25">
      <c r="A1" s="353" t="str">
        <f>'Cover Sheet'!B4</f>
        <v>PARISH NAME</v>
      </c>
      <c r="B1" s="354"/>
      <c r="C1" s="354"/>
      <c r="D1" s="354"/>
      <c r="E1" s="354"/>
      <c r="F1" s="355"/>
    </row>
    <row r="2" spans="1:6" s="38" customFormat="1" ht="24.95" customHeight="1" x14ac:dyDescent="0.35">
      <c r="A2" s="75"/>
      <c r="B2" s="75"/>
      <c r="C2" s="76"/>
      <c r="D2" s="76"/>
      <c r="E2" s="76"/>
      <c r="F2" s="76"/>
    </row>
    <row r="3" spans="1:6" ht="24.95" customHeight="1" x14ac:dyDescent="0.2">
      <c r="A3" s="372" t="s">
        <v>235</v>
      </c>
      <c r="B3" s="373"/>
      <c r="C3" s="373"/>
      <c r="D3" s="373"/>
      <c r="E3" s="373"/>
      <c r="F3" s="373"/>
    </row>
    <row r="4" spans="1:6" ht="125.1" customHeight="1" x14ac:dyDescent="0.2">
      <c r="A4" s="374" t="s">
        <v>287</v>
      </c>
      <c r="B4" s="374"/>
      <c r="C4" s="374"/>
      <c r="D4" s="374"/>
      <c r="E4" s="374"/>
      <c r="F4" s="374"/>
    </row>
    <row r="5" spans="1:6" s="64" customFormat="1" ht="24.95" customHeight="1" x14ac:dyDescent="0.2">
      <c r="A5" s="196"/>
      <c r="B5" s="196"/>
      <c r="C5" s="197"/>
      <c r="D5" s="197"/>
      <c r="E5" s="198"/>
      <c r="F5" s="198"/>
    </row>
    <row r="6" spans="1:6" s="64" customFormat="1" ht="24.95" customHeight="1" x14ac:dyDescent="0.2">
      <c r="A6" s="371" t="s">
        <v>236</v>
      </c>
      <c r="B6" s="371"/>
      <c r="C6" s="371"/>
      <c r="D6" s="371"/>
      <c r="E6" s="371"/>
      <c r="F6" s="371"/>
    </row>
    <row r="7" spans="1:6" s="192" customFormat="1" ht="14.1" customHeight="1" x14ac:dyDescent="0.2">
      <c r="A7" s="193"/>
      <c r="B7" s="193"/>
      <c r="C7" s="194"/>
      <c r="D7" s="194"/>
      <c r="E7" s="195"/>
      <c r="F7" s="195"/>
    </row>
    <row r="8" spans="1:6" ht="35.1" customHeight="1" x14ac:dyDescent="0.2">
      <c r="A8" s="29" t="s">
        <v>171</v>
      </c>
      <c r="B8" s="77" t="s">
        <v>57</v>
      </c>
      <c r="C8" s="111" t="s">
        <v>58</v>
      </c>
      <c r="D8" s="111" t="s">
        <v>170</v>
      </c>
      <c r="E8" s="29" t="s">
        <v>169</v>
      </c>
      <c r="F8" s="29" t="s">
        <v>172</v>
      </c>
    </row>
    <row r="9" spans="1:6" ht="48" customHeight="1" x14ac:dyDescent="0.2">
      <c r="A9" s="262"/>
      <c r="B9" s="263"/>
      <c r="C9" s="263"/>
      <c r="D9" s="264"/>
      <c r="E9" s="264"/>
      <c r="F9" s="112">
        <f>D9-E9</f>
        <v>0</v>
      </c>
    </row>
    <row r="10" spans="1:6" ht="48" customHeight="1" x14ac:dyDescent="0.2">
      <c r="A10" s="262"/>
      <c r="B10" s="263"/>
      <c r="C10" s="263"/>
      <c r="D10" s="264"/>
      <c r="E10" s="264"/>
      <c r="F10" s="112">
        <f t="shared" ref="F10:F15" si="0">D10-E10</f>
        <v>0</v>
      </c>
    </row>
    <row r="11" spans="1:6" ht="48" customHeight="1" x14ac:dyDescent="0.2">
      <c r="A11" s="262"/>
      <c r="B11" s="263"/>
      <c r="C11" s="263"/>
      <c r="D11" s="264"/>
      <c r="E11" s="264"/>
      <c r="F11" s="112">
        <f t="shared" si="0"/>
        <v>0</v>
      </c>
    </row>
    <row r="12" spans="1:6" ht="48" customHeight="1" x14ac:dyDescent="0.2">
      <c r="A12" s="262"/>
      <c r="B12" s="263"/>
      <c r="C12" s="263"/>
      <c r="D12" s="264"/>
      <c r="E12" s="264"/>
      <c r="F12" s="112">
        <f t="shared" si="0"/>
        <v>0</v>
      </c>
    </row>
    <row r="13" spans="1:6" ht="48" customHeight="1" x14ac:dyDescent="0.2">
      <c r="A13" s="262"/>
      <c r="B13" s="263"/>
      <c r="C13" s="263"/>
      <c r="D13" s="264"/>
      <c r="E13" s="264"/>
      <c r="F13" s="112">
        <f t="shared" si="0"/>
        <v>0</v>
      </c>
    </row>
    <row r="14" spans="1:6" ht="48" customHeight="1" x14ac:dyDescent="0.2">
      <c r="A14" s="262"/>
      <c r="B14" s="263"/>
      <c r="C14" s="263"/>
      <c r="D14" s="264"/>
      <c r="E14" s="264"/>
      <c r="F14" s="112">
        <f t="shared" si="0"/>
        <v>0</v>
      </c>
    </row>
    <row r="15" spans="1:6" ht="48" customHeight="1" x14ac:dyDescent="0.2">
      <c r="A15" s="262"/>
      <c r="B15" s="263"/>
      <c r="C15" s="263"/>
      <c r="D15" s="264"/>
      <c r="E15" s="264"/>
      <c r="F15" s="112">
        <f t="shared" si="0"/>
        <v>0</v>
      </c>
    </row>
    <row r="16" spans="1:6" ht="35.1" customHeight="1" x14ac:dyDescent="0.2">
      <c r="A16" s="231"/>
      <c r="B16" s="232"/>
      <c r="C16" s="239" t="s">
        <v>238</v>
      </c>
      <c r="D16" s="199">
        <f t="shared" ref="D16:E16" si="1">SUM(D8:D15)</f>
        <v>0</v>
      </c>
      <c r="E16" s="199">
        <f t="shared" si="1"/>
        <v>0</v>
      </c>
      <c r="F16" s="199">
        <f>SUM(F8:F15)</f>
        <v>0</v>
      </c>
    </row>
    <row r="17" spans="1:6" ht="35.1" customHeight="1" x14ac:dyDescent="0.2">
      <c r="A17" s="233"/>
      <c r="B17" s="234"/>
      <c r="C17" s="234"/>
      <c r="D17" s="369" t="s">
        <v>265</v>
      </c>
      <c r="E17" s="369"/>
      <c r="F17" s="293">
        <v>0</v>
      </c>
    </row>
    <row r="18" spans="1:6" s="64" customFormat="1" ht="24.95" customHeight="1" x14ac:dyDescent="0.2">
      <c r="A18" s="196"/>
      <c r="B18" s="196"/>
      <c r="C18" s="197"/>
      <c r="D18" s="197"/>
      <c r="E18" s="198"/>
      <c r="F18" s="198"/>
    </row>
    <row r="19" spans="1:6" s="64" customFormat="1" ht="24.95" customHeight="1" x14ac:dyDescent="0.2">
      <c r="A19" s="371" t="s">
        <v>237</v>
      </c>
      <c r="B19" s="371"/>
      <c r="C19" s="371"/>
      <c r="D19" s="371"/>
      <c r="E19" s="371"/>
      <c r="F19" s="371"/>
    </row>
    <row r="20" spans="1:6" s="192" customFormat="1" ht="14.1" customHeight="1" x14ac:dyDescent="0.2">
      <c r="A20" s="193"/>
      <c r="B20" s="193"/>
      <c r="C20" s="194"/>
      <c r="D20" s="194"/>
      <c r="E20" s="235"/>
      <c r="F20" s="235"/>
    </row>
    <row r="21" spans="1:6" ht="35.1" customHeight="1" x14ac:dyDescent="0.2">
      <c r="A21" s="29" t="s">
        <v>171</v>
      </c>
      <c r="B21" s="77" t="s">
        <v>57</v>
      </c>
      <c r="C21" s="111" t="s">
        <v>58</v>
      </c>
      <c r="D21" s="29" t="s">
        <v>170</v>
      </c>
      <c r="E21" s="236"/>
      <c r="F21" s="38"/>
    </row>
    <row r="22" spans="1:6" ht="48" customHeight="1" x14ac:dyDescent="0.2">
      <c r="A22" s="262"/>
      <c r="B22" s="263"/>
      <c r="C22" s="263"/>
      <c r="D22" s="264"/>
    </row>
    <row r="23" spans="1:6" ht="48" customHeight="1" x14ac:dyDescent="0.2">
      <c r="A23" s="262"/>
      <c r="B23" s="263"/>
      <c r="C23" s="263"/>
      <c r="D23" s="264"/>
    </row>
    <row r="24" spans="1:6" ht="48" customHeight="1" x14ac:dyDescent="0.2">
      <c r="A24" s="262"/>
      <c r="B24" s="263"/>
      <c r="C24" s="263"/>
      <c r="D24" s="264"/>
    </row>
    <row r="25" spans="1:6" ht="35.1" customHeight="1" x14ac:dyDescent="0.2">
      <c r="A25" s="231"/>
      <c r="B25" s="232"/>
      <c r="C25" s="239" t="s">
        <v>264</v>
      </c>
      <c r="D25" s="199">
        <f>SUM(D21:D24)</f>
        <v>0</v>
      </c>
    </row>
    <row r="26" spans="1:6" ht="35.1" customHeight="1" x14ac:dyDescent="0.2">
      <c r="A26" s="369" t="s">
        <v>265</v>
      </c>
      <c r="B26" s="369"/>
      <c r="C26" s="370"/>
      <c r="D26" s="293">
        <v>0</v>
      </c>
    </row>
  </sheetData>
  <sheetProtection password="CF6A" sheet="1" objects="1" scenarios="1" formatCells="0" formatColumns="0" formatRows="0" insertColumns="0" insertRows="0"/>
  <mergeCells count="7">
    <mergeCell ref="A26:C26"/>
    <mergeCell ref="A19:F19"/>
    <mergeCell ref="D17:E17"/>
    <mergeCell ref="A3:F3"/>
    <mergeCell ref="A1:F1"/>
    <mergeCell ref="A4:F4"/>
    <mergeCell ref="A6:F6"/>
  </mergeCells>
  <conditionalFormatting sqref="A1">
    <cfRule type="cellIs" dxfId="10"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&amp;L&amp;"-,Regular"&amp;D&amp;R&amp;"-,Regular"2018 Annual Financial Return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5"/>
  <sheetViews>
    <sheetView showGridLines="0" topLeftCell="A25" zoomScaleNormal="100" zoomScaleSheetLayoutView="100" workbookViewId="0">
      <selection activeCell="F45" sqref="F45"/>
    </sheetView>
  </sheetViews>
  <sheetFormatPr defaultRowHeight="12.75" x14ac:dyDescent="0.2"/>
  <cols>
    <col min="1" max="1" width="34.83203125" style="19" customWidth="1"/>
    <col min="2" max="5" width="17.83203125" style="19" customWidth="1"/>
    <col min="6" max="6" width="42.83203125" style="19" customWidth="1"/>
    <col min="7" max="16384" width="9.33203125" style="19"/>
  </cols>
  <sheetData>
    <row r="1" spans="1:6" ht="35.1" customHeight="1" thickBot="1" x14ac:dyDescent="0.25">
      <c r="A1" s="353" t="str">
        <f>'Cover Sheet'!B4</f>
        <v>PARISH NAME</v>
      </c>
      <c r="B1" s="354"/>
      <c r="C1" s="354"/>
      <c r="D1" s="354"/>
      <c r="E1" s="354"/>
      <c r="F1" s="355"/>
    </row>
    <row r="2" spans="1:6" ht="24.95" customHeight="1" x14ac:dyDescent="0.35">
      <c r="A2" s="20"/>
      <c r="B2" s="21"/>
      <c r="C2" s="21"/>
      <c r="D2" s="21"/>
      <c r="E2" s="21"/>
      <c r="F2" s="21"/>
    </row>
    <row r="3" spans="1:6" s="22" customFormat="1" ht="24.95" customHeight="1" x14ac:dyDescent="0.2">
      <c r="A3" s="349" t="s">
        <v>148</v>
      </c>
      <c r="B3" s="375"/>
      <c r="C3" s="375"/>
      <c r="D3" s="375"/>
      <c r="E3" s="375"/>
      <c r="F3" s="375"/>
    </row>
    <row r="4" spans="1:6" s="22" customFormat="1" ht="110.1" customHeight="1" x14ac:dyDescent="0.2">
      <c r="A4" s="365" t="s">
        <v>282</v>
      </c>
      <c r="B4" s="365"/>
      <c r="C4" s="365"/>
      <c r="D4" s="365"/>
      <c r="E4" s="365"/>
      <c r="F4" s="365"/>
    </row>
    <row r="5" spans="1:6" s="22" customFormat="1" ht="10.5" customHeight="1" x14ac:dyDescent="0.2">
      <c r="A5" s="242"/>
      <c r="B5" s="245"/>
      <c r="C5" s="245"/>
      <c r="D5" s="245"/>
      <c r="E5" s="245"/>
      <c r="F5" s="245"/>
    </row>
    <row r="6" spans="1:6" s="22" customFormat="1" ht="50.1" customHeight="1" x14ac:dyDescent="0.2">
      <c r="A6" s="218"/>
      <c r="B6" s="23" t="s">
        <v>255</v>
      </c>
      <c r="C6" s="23" t="s">
        <v>76</v>
      </c>
      <c r="D6" s="23" t="s">
        <v>77</v>
      </c>
      <c r="E6" s="23" t="s">
        <v>212</v>
      </c>
      <c r="F6" s="23" t="s">
        <v>78</v>
      </c>
    </row>
    <row r="7" spans="1:6" s="22" customFormat="1" ht="30" customHeight="1" x14ac:dyDescent="0.25">
      <c r="A7" s="377" t="s">
        <v>75</v>
      </c>
      <c r="B7" s="377"/>
      <c r="C7" s="377"/>
      <c r="D7" s="377"/>
      <c r="E7" s="377"/>
      <c r="F7" s="377"/>
    </row>
    <row r="8" spans="1:6" s="22" customFormat="1" ht="20.100000000000001" customHeight="1" x14ac:dyDescent="0.2">
      <c r="A8" s="25" t="s">
        <v>25</v>
      </c>
      <c r="B8" s="265">
        <v>0</v>
      </c>
      <c r="C8" s="265">
        <v>0</v>
      </c>
      <c r="D8" s="265">
        <v>0</v>
      </c>
      <c r="E8" s="78">
        <f>B8+C8-D8</f>
        <v>0</v>
      </c>
      <c r="F8" s="266"/>
    </row>
    <row r="9" spans="1:6" s="22" customFormat="1" ht="20.100000000000001" customHeight="1" x14ac:dyDescent="0.2">
      <c r="A9" s="25" t="s">
        <v>6</v>
      </c>
      <c r="B9" s="265">
        <v>135.43</v>
      </c>
      <c r="C9" s="265">
        <v>0</v>
      </c>
      <c r="D9" s="265">
        <v>135.43</v>
      </c>
      <c r="E9" s="78">
        <f t="shared" ref="E9:E24" si="0">B9+C9-D9</f>
        <v>0</v>
      </c>
      <c r="F9" s="266"/>
    </row>
    <row r="10" spans="1:6" s="22" customFormat="1" ht="20.100000000000001" customHeight="1" x14ac:dyDescent="0.2">
      <c r="A10" s="25" t="s">
        <v>7</v>
      </c>
      <c r="B10" s="265">
        <v>275.48</v>
      </c>
      <c r="C10" s="265">
        <v>0</v>
      </c>
      <c r="D10" s="265">
        <v>275.48</v>
      </c>
      <c r="E10" s="78">
        <f t="shared" si="0"/>
        <v>0</v>
      </c>
      <c r="F10" s="266"/>
    </row>
    <row r="11" spans="1:6" s="22" customFormat="1" ht="20.100000000000001" customHeight="1" x14ac:dyDescent="0.2">
      <c r="A11" s="25" t="s">
        <v>8</v>
      </c>
      <c r="B11" s="265">
        <v>268.83</v>
      </c>
      <c r="C11" s="265">
        <v>0</v>
      </c>
      <c r="D11" s="265">
        <v>268.83</v>
      </c>
      <c r="E11" s="78">
        <f t="shared" si="0"/>
        <v>0</v>
      </c>
      <c r="F11" s="266"/>
    </row>
    <row r="12" spans="1:6" s="22" customFormat="1" ht="20.100000000000001" customHeight="1" x14ac:dyDescent="0.2">
      <c r="A12" s="25" t="s">
        <v>9</v>
      </c>
      <c r="B12" s="265">
        <v>13.36</v>
      </c>
      <c r="C12" s="265">
        <v>143.84</v>
      </c>
      <c r="D12" s="265">
        <v>157.19999999999999</v>
      </c>
      <c r="E12" s="78">
        <f t="shared" si="0"/>
        <v>0</v>
      </c>
      <c r="F12" s="267"/>
    </row>
    <row r="13" spans="1:6" s="22" customFormat="1" ht="20.100000000000001" customHeight="1" x14ac:dyDescent="0.2">
      <c r="A13" s="25" t="s">
        <v>204</v>
      </c>
      <c r="B13" s="265">
        <v>334.29</v>
      </c>
      <c r="C13" s="265">
        <v>561.85</v>
      </c>
      <c r="D13" s="265">
        <v>896.14</v>
      </c>
      <c r="E13" s="78">
        <f t="shared" si="0"/>
        <v>0</v>
      </c>
      <c r="F13" s="266"/>
    </row>
    <row r="14" spans="1:6" s="22" customFormat="1" ht="30" x14ac:dyDescent="0.2">
      <c r="A14" s="25" t="s">
        <v>10</v>
      </c>
      <c r="B14" s="265">
        <v>327.33999999999997</v>
      </c>
      <c r="C14" s="265">
        <v>326.61</v>
      </c>
      <c r="D14" s="265">
        <v>632.66</v>
      </c>
      <c r="E14" s="78">
        <f t="shared" si="0"/>
        <v>21.290000000000077</v>
      </c>
      <c r="F14" s="267" t="s">
        <v>432</v>
      </c>
    </row>
    <row r="15" spans="1:6" s="22" customFormat="1" ht="20.100000000000001" customHeight="1" x14ac:dyDescent="0.2">
      <c r="A15" s="25" t="s">
        <v>11</v>
      </c>
      <c r="B15" s="265">
        <v>129.97</v>
      </c>
      <c r="C15" s="265">
        <v>319.93</v>
      </c>
      <c r="D15" s="265">
        <v>449.9</v>
      </c>
      <c r="E15" s="78">
        <f t="shared" si="0"/>
        <v>0</v>
      </c>
      <c r="F15" s="266"/>
    </row>
    <row r="16" spans="1:6" s="22" customFormat="1" ht="30" x14ac:dyDescent="0.2">
      <c r="A16" s="25" t="s">
        <v>12</v>
      </c>
      <c r="B16" s="265">
        <v>842.75</v>
      </c>
      <c r="C16" s="265">
        <v>2087.25</v>
      </c>
      <c r="D16" s="265">
        <v>1720</v>
      </c>
      <c r="E16" s="78">
        <f t="shared" si="0"/>
        <v>1210</v>
      </c>
      <c r="F16" s="267" t="s">
        <v>435</v>
      </c>
    </row>
    <row r="17" spans="1:6" s="22" customFormat="1" ht="30" x14ac:dyDescent="0.2">
      <c r="A17" s="25" t="s">
        <v>13</v>
      </c>
      <c r="B17" s="265">
        <v>409.79</v>
      </c>
      <c r="C17" s="265">
        <v>1566.52</v>
      </c>
      <c r="D17" s="265">
        <v>926.31</v>
      </c>
      <c r="E17" s="78">
        <f t="shared" si="0"/>
        <v>1050</v>
      </c>
      <c r="F17" s="267" t="s">
        <v>434</v>
      </c>
    </row>
    <row r="18" spans="1:6" s="22" customFormat="1" ht="20.100000000000001" customHeight="1" x14ac:dyDescent="0.2">
      <c r="A18" s="25" t="s">
        <v>14</v>
      </c>
      <c r="B18" s="265">
        <v>166.33</v>
      </c>
      <c r="C18" s="265">
        <v>247.48</v>
      </c>
      <c r="D18" s="265">
        <v>413.81</v>
      </c>
      <c r="E18" s="78">
        <f t="shared" si="0"/>
        <v>0</v>
      </c>
      <c r="F18" s="266"/>
    </row>
    <row r="19" spans="1:6" s="22" customFormat="1" ht="20.100000000000001" customHeight="1" x14ac:dyDescent="0.2">
      <c r="A19" s="25" t="s">
        <v>81</v>
      </c>
      <c r="B19" s="265"/>
      <c r="C19" s="265"/>
      <c r="D19" s="265"/>
      <c r="E19" s="78">
        <f t="shared" si="0"/>
        <v>0</v>
      </c>
      <c r="F19" s="266"/>
    </row>
    <row r="20" spans="1:6" s="22" customFormat="1" ht="20.100000000000001" customHeight="1" x14ac:dyDescent="0.2">
      <c r="A20" s="25" t="s">
        <v>82</v>
      </c>
      <c r="B20" s="265"/>
      <c r="C20" s="265"/>
      <c r="D20" s="265"/>
      <c r="E20" s="78">
        <f t="shared" si="0"/>
        <v>0</v>
      </c>
      <c r="F20" s="266"/>
    </row>
    <row r="21" spans="1:6" s="22" customFormat="1" ht="20.100000000000001" customHeight="1" x14ac:dyDescent="0.2">
      <c r="A21" s="25" t="s">
        <v>15</v>
      </c>
      <c r="B21" s="265"/>
      <c r="C21" s="304"/>
      <c r="D21" s="265"/>
      <c r="E21" s="78">
        <f t="shared" si="0"/>
        <v>0</v>
      </c>
      <c r="F21" s="266"/>
    </row>
    <row r="22" spans="1:6" s="22" customFormat="1" ht="20.100000000000001" customHeight="1" x14ac:dyDescent="0.2">
      <c r="A22" s="25" t="s">
        <v>64</v>
      </c>
      <c r="B22" s="265"/>
      <c r="C22" s="265"/>
      <c r="D22" s="265"/>
      <c r="E22" s="78">
        <f t="shared" si="0"/>
        <v>0</v>
      </c>
      <c r="F22" s="266"/>
    </row>
    <row r="23" spans="1:6" s="22" customFormat="1" ht="20.100000000000001" customHeight="1" x14ac:dyDescent="0.2">
      <c r="A23" s="25" t="s">
        <v>16</v>
      </c>
      <c r="B23" s="265"/>
      <c r="C23" s="265"/>
      <c r="D23" s="265"/>
      <c r="E23" s="78">
        <f t="shared" si="0"/>
        <v>0</v>
      </c>
      <c r="F23" s="266"/>
    </row>
    <row r="24" spans="1:6" s="22" customFormat="1" ht="20.100000000000001" customHeight="1" x14ac:dyDescent="0.2">
      <c r="A24" s="25" t="s">
        <v>79</v>
      </c>
      <c r="B24" s="265"/>
      <c r="C24" s="265"/>
      <c r="D24" s="265"/>
      <c r="E24" s="78">
        <f t="shared" si="0"/>
        <v>0</v>
      </c>
      <c r="F24" s="266"/>
    </row>
    <row r="25" spans="1:6" s="22" customFormat="1" ht="30" customHeight="1" x14ac:dyDescent="0.2">
      <c r="A25" s="24" t="s">
        <v>23</v>
      </c>
      <c r="B25" s="79">
        <f>SUM(B8:B24)</f>
        <v>2903.5699999999997</v>
      </c>
      <c r="C25" s="79">
        <f>SUM(C8:C24)</f>
        <v>5253.48</v>
      </c>
      <c r="D25" s="79">
        <f>SUM(D8:D24)</f>
        <v>5875.7599999999993</v>
      </c>
      <c r="E25" s="79">
        <f t="shared" ref="E25" si="1">SUM(E8:E24)</f>
        <v>2281.29</v>
      </c>
      <c r="F25" s="201"/>
    </row>
    <row r="26" spans="1:6" s="22" customFormat="1" ht="20.100000000000001" customHeight="1" x14ac:dyDescent="0.2">
      <c r="A26" s="248"/>
      <c r="B26" s="249"/>
      <c r="C26" s="249"/>
      <c r="D26" s="249"/>
      <c r="E26" s="249"/>
      <c r="F26" s="250"/>
    </row>
    <row r="27" spans="1:6" s="22" customFormat="1" ht="30" customHeight="1" x14ac:dyDescent="0.25">
      <c r="A27" s="376" t="s">
        <v>283</v>
      </c>
      <c r="B27" s="376"/>
      <c r="C27" s="376"/>
      <c r="D27" s="376"/>
      <c r="E27" s="376"/>
      <c r="F27" s="376"/>
    </row>
    <row r="28" spans="1:6" s="22" customFormat="1" ht="20.100000000000001" customHeight="1" x14ac:dyDescent="0.2">
      <c r="A28" s="25" t="s">
        <v>17</v>
      </c>
      <c r="B28" s="265">
        <v>0</v>
      </c>
      <c r="C28" s="265">
        <v>0</v>
      </c>
      <c r="D28" s="265">
        <v>0</v>
      </c>
      <c r="E28" s="78">
        <f t="shared" ref="E28:E42" si="2">B28+C28-D28</f>
        <v>0</v>
      </c>
      <c r="F28" s="266"/>
    </row>
    <row r="29" spans="1:6" s="22" customFormat="1" ht="20.100000000000001" customHeight="1" x14ac:dyDescent="0.2">
      <c r="A29" s="25" t="s">
        <v>18</v>
      </c>
      <c r="B29" s="268">
        <v>196.38</v>
      </c>
      <c r="C29" s="265">
        <v>47.76</v>
      </c>
      <c r="D29" s="265">
        <v>244.14</v>
      </c>
      <c r="E29" s="78">
        <f t="shared" si="2"/>
        <v>0</v>
      </c>
      <c r="F29" s="266"/>
    </row>
    <row r="30" spans="1:6" s="22" customFormat="1" ht="20.100000000000001" customHeight="1" x14ac:dyDescent="0.2">
      <c r="A30" s="25" t="s">
        <v>85</v>
      </c>
      <c r="B30" s="268">
        <v>504.79</v>
      </c>
      <c r="C30" s="265">
        <v>1557.26</v>
      </c>
      <c r="D30" s="265">
        <v>2057.9899999999998</v>
      </c>
      <c r="E30" s="78">
        <f t="shared" si="2"/>
        <v>4.0600000000004002</v>
      </c>
      <c r="F30" s="266"/>
    </row>
    <row r="31" spans="1:6" s="22" customFormat="1" ht="20.100000000000001" customHeight="1" x14ac:dyDescent="0.2">
      <c r="A31" s="25" t="s">
        <v>19</v>
      </c>
      <c r="B31" s="268">
        <v>58.94</v>
      </c>
      <c r="C31" s="265">
        <v>66.760000000000005</v>
      </c>
      <c r="D31" s="265">
        <v>125.7</v>
      </c>
      <c r="E31" s="78">
        <f t="shared" si="2"/>
        <v>0</v>
      </c>
      <c r="F31" s="266"/>
    </row>
    <row r="32" spans="1:6" s="22" customFormat="1" ht="20.100000000000001" customHeight="1" x14ac:dyDescent="0.2">
      <c r="A32" s="25" t="s">
        <v>20</v>
      </c>
      <c r="B32" s="268">
        <v>250.63</v>
      </c>
      <c r="C32" s="265">
        <v>1623.88</v>
      </c>
      <c r="D32" s="265">
        <v>1874.51</v>
      </c>
      <c r="E32" s="78">
        <f t="shared" si="2"/>
        <v>0</v>
      </c>
      <c r="F32" s="266" t="s">
        <v>412</v>
      </c>
    </row>
    <row r="33" spans="1:6" s="22" customFormat="1" ht="20.100000000000001" customHeight="1" x14ac:dyDescent="0.2">
      <c r="A33" s="25" t="s">
        <v>21</v>
      </c>
      <c r="B33" s="268">
        <v>0</v>
      </c>
      <c r="C33" s="265">
        <v>383.59</v>
      </c>
      <c r="D33" s="265">
        <v>383.59</v>
      </c>
      <c r="E33" s="78">
        <f t="shared" si="2"/>
        <v>0</v>
      </c>
      <c r="F33" s="266"/>
    </row>
    <row r="34" spans="1:6" s="22" customFormat="1" ht="45" x14ac:dyDescent="0.2">
      <c r="A34" s="25" t="s">
        <v>81</v>
      </c>
      <c r="B34" s="265">
        <v>25.26</v>
      </c>
      <c r="C34" s="265">
        <v>343.08</v>
      </c>
      <c r="D34" s="265">
        <v>326.06</v>
      </c>
      <c r="E34" s="78">
        <f t="shared" si="2"/>
        <v>42.279999999999973</v>
      </c>
      <c r="F34" s="267" t="s">
        <v>433</v>
      </c>
    </row>
    <row r="35" spans="1:6" s="22" customFormat="1" ht="45" x14ac:dyDescent="0.2">
      <c r="A35" s="25" t="s">
        <v>82</v>
      </c>
      <c r="B35" s="265">
        <v>0</v>
      </c>
      <c r="C35" s="265">
        <v>1000</v>
      </c>
      <c r="D35" s="265">
        <v>1000</v>
      </c>
      <c r="E35" s="78">
        <f t="shared" si="2"/>
        <v>0</v>
      </c>
      <c r="F35" s="267" t="s">
        <v>411</v>
      </c>
    </row>
    <row r="36" spans="1:6" s="22" customFormat="1" ht="15.75" x14ac:dyDescent="0.2">
      <c r="A36" s="25" t="s">
        <v>86</v>
      </c>
      <c r="B36" s="265"/>
      <c r="C36" s="265"/>
      <c r="D36" s="265"/>
      <c r="E36" s="78">
        <f t="shared" si="2"/>
        <v>0</v>
      </c>
      <c r="F36" s="267"/>
    </row>
    <row r="37" spans="1:6" s="22" customFormat="1" ht="20.100000000000001" customHeight="1" x14ac:dyDescent="0.2">
      <c r="A37" s="25" t="s">
        <v>87</v>
      </c>
      <c r="B37" s="265"/>
      <c r="C37" s="265"/>
      <c r="D37" s="265"/>
      <c r="E37" s="78">
        <f t="shared" si="2"/>
        <v>0</v>
      </c>
      <c r="F37" s="266"/>
    </row>
    <row r="38" spans="1:6" s="22" customFormat="1" ht="20.100000000000001" customHeight="1" x14ac:dyDescent="0.2">
      <c r="A38" s="25" t="s">
        <v>88</v>
      </c>
      <c r="B38" s="265"/>
      <c r="C38" s="265"/>
      <c r="D38" s="265"/>
      <c r="E38" s="78">
        <f t="shared" si="2"/>
        <v>0</v>
      </c>
      <c r="F38" s="266"/>
    </row>
    <row r="39" spans="1:6" s="22" customFormat="1" ht="20.100000000000001" customHeight="1" x14ac:dyDescent="0.2">
      <c r="A39" s="25" t="s">
        <v>89</v>
      </c>
      <c r="B39" s="265"/>
      <c r="C39" s="265"/>
      <c r="D39" s="265"/>
      <c r="E39" s="78">
        <f t="shared" si="2"/>
        <v>0</v>
      </c>
      <c r="F39" s="266"/>
    </row>
    <row r="40" spans="1:6" s="22" customFormat="1" ht="20.100000000000001" customHeight="1" x14ac:dyDescent="0.2">
      <c r="A40" s="25" t="s">
        <v>80</v>
      </c>
      <c r="B40" s="265"/>
      <c r="C40" s="265"/>
      <c r="D40" s="265"/>
      <c r="E40" s="78">
        <f t="shared" si="2"/>
        <v>0</v>
      </c>
      <c r="F40" s="266"/>
    </row>
    <row r="41" spans="1:6" s="22" customFormat="1" ht="20.100000000000001" customHeight="1" x14ac:dyDescent="0.2">
      <c r="A41" s="25" t="s">
        <v>65</v>
      </c>
      <c r="B41" s="265"/>
      <c r="C41" s="265"/>
      <c r="D41" s="265"/>
      <c r="E41" s="78">
        <f t="shared" si="2"/>
        <v>0</v>
      </c>
      <c r="F41" s="266"/>
    </row>
    <row r="42" spans="1:6" s="22" customFormat="1" ht="20.100000000000001" customHeight="1" x14ac:dyDescent="0.2">
      <c r="A42" s="25" t="s">
        <v>22</v>
      </c>
      <c r="B42" s="265"/>
      <c r="C42" s="265"/>
      <c r="D42" s="265"/>
      <c r="E42" s="78">
        <f t="shared" si="2"/>
        <v>0</v>
      </c>
      <c r="F42" s="266"/>
    </row>
    <row r="43" spans="1:6" ht="30" customHeight="1" x14ac:dyDescent="0.2">
      <c r="A43" s="24" t="s">
        <v>24</v>
      </c>
      <c r="B43" s="79">
        <f>SUM(B28:B42)</f>
        <v>1036.0000000000002</v>
      </c>
      <c r="C43" s="79">
        <f>SUM(C28:C42)</f>
        <v>5022.33</v>
      </c>
      <c r="D43" s="79">
        <f>SUM(D28:D42)</f>
        <v>6011.99</v>
      </c>
      <c r="E43" s="79">
        <f>SUM(E28:E42)</f>
        <v>46.340000000000373</v>
      </c>
      <c r="F43" s="238"/>
    </row>
    <row r="44" spans="1:6" ht="35.1" customHeight="1" x14ac:dyDescent="0.2">
      <c r="A44" s="24" t="s">
        <v>137</v>
      </c>
      <c r="B44" s="79">
        <f>B25+B43</f>
        <v>3939.5699999999997</v>
      </c>
      <c r="C44" s="79">
        <f>C25+C43</f>
        <v>10275.81</v>
      </c>
      <c r="D44" s="79">
        <f>D25+D43</f>
        <v>11887.75</v>
      </c>
      <c r="E44" s="79">
        <f>E25+E43</f>
        <v>2327.63</v>
      </c>
      <c r="F44" s="201"/>
    </row>
    <row r="45" spans="1:6" ht="35.1" customHeight="1" x14ac:dyDescent="0.2">
      <c r="A45" s="369" t="s">
        <v>288</v>
      </c>
      <c r="B45" s="369"/>
      <c r="C45" s="294">
        <f>C26+C44</f>
        <v>10275.81</v>
      </c>
      <c r="D45" s="294">
        <f>D26+D44</f>
        <v>11887.75</v>
      </c>
      <c r="E45" s="238"/>
      <c r="F45" s="250"/>
    </row>
  </sheetData>
  <sheetProtection password="CF62" sheet="1" objects="1" scenarios="1" formatCells="0" formatColumns="0" formatRows="0" insertColumns="0" insertRows="0"/>
  <mergeCells count="6">
    <mergeCell ref="A45:B45"/>
    <mergeCell ref="A3:F3"/>
    <mergeCell ref="A1:F1"/>
    <mergeCell ref="A4:F4"/>
    <mergeCell ref="A27:F27"/>
    <mergeCell ref="A7:F7"/>
  </mergeCells>
  <conditionalFormatting sqref="A1">
    <cfRule type="cellIs" dxfId="9" priority="3" operator="equal">
      <formula>"PARISH NAME"</formula>
    </cfRule>
  </conditionalFormatting>
  <conditionalFormatting sqref="E8:E25 E28:E44">
    <cfRule type="cellIs" dxfId="8"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61" orientation="portrait" horizontalDpi="4294967295" verticalDpi="4294967295" r:id="rId1"/>
  <headerFooter>
    <oddHeader>&amp;L&amp;"-,Regular"&amp;D&amp;R&amp;"-,Regular"2018 Annual Financial Return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45"/>
  <sheetViews>
    <sheetView showGridLines="0" topLeftCell="A13" zoomScaleNormal="100" zoomScaleSheetLayoutView="100" workbookViewId="0">
      <selection activeCell="G36" sqref="G36"/>
    </sheetView>
  </sheetViews>
  <sheetFormatPr defaultRowHeight="12.75" x14ac:dyDescent="0.2"/>
  <cols>
    <col min="1" max="1" width="18.83203125" style="19" customWidth="1"/>
    <col min="2" max="2" width="44.83203125" style="19" customWidth="1"/>
    <col min="3" max="3" width="54.83203125" style="19" customWidth="1"/>
    <col min="4" max="4" width="20.83203125" style="19" customWidth="1"/>
    <col min="5" max="16384" width="9.33203125" style="19"/>
  </cols>
  <sheetData>
    <row r="1" spans="1:4" ht="35.1" customHeight="1" thickBot="1" x14ac:dyDescent="0.25">
      <c r="A1" s="353" t="str">
        <f>'Cover Sheet'!B4</f>
        <v>PARISH NAME</v>
      </c>
      <c r="B1" s="354"/>
      <c r="C1" s="354"/>
      <c r="D1" s="355"/>
    </row>
    <row r="2" spans="1:4" s="38" customFormat="1" ht="24.95" customHeight="1" x14ac:dyDescent="0.35">
      <c r="A2" s="85"/>
      <c r="B2" s="85"/>
      <c r="C2" s="21"/>
      <c r="D2" s="21"/>
    </row>
    <row r="3" spans="1:4" s="22" customFormat="1" ht="24.95" customHeight="1" x14ac:dyDescent="0.2">
      <c r="A3" s="349" t="s">
        <v>273</v>
      </c>
      <c r="B3" s="378"/>
      <c r="C3" s="378"/>
      <c r="D3" s="378"/>
    </row>
    <row r="4" spans="1:4" s="22" customFormat="1" ht="110.1" customHeight="1" x14ac:dyDescent="0.2">
      <c r="A4" s="356" t="s">
        <v>284</v>
      </c>
      <c r="B4" s="356"/>
      <c r="C4" s="356"/>
      <c r="D4" s="356"/>
    </row>
    <row r="5" spans="1:4" s="22" customFormat="1" ht="24.95" customHeight="1" x14ac:dyDescent="0.2">
      <c r="A5" s="244"/>
      <c r="B5" s="244"/>
      <c r="C5" s="244"/>
      <c r="D5" s="244"/>
    </row>
    <row r="6" spans="1:4" s="49" customFormat="1" ht="24.95" customHeight="1" x14ac:dyDescent="0.2">
      <c r="A6" s="371" t="s">
        <v>213</v>
      </c>
      <c r="B6" s="371"/>
      <c r="C6" s="371"/>
      <c r="D6" s="371"/>
    </row>
    <row r="7" spans="1:4" s="22" customFormat="1" ht="14.1" customHeight="1" x14ac:dyDescent="0.2">
      <c r="A7" s="244"/>
      <c r="B7" s="244"/>
      <c r="C7" s="244"/>
      <c r="D7" s="244"/>
    </row>
    <row r="8" spans="1:4" ht="24.95" customHeight="1" x14ac:dyDescent="0.2">
      <c r="A8" s="86" t="s">
        <v>140</v>
      </c>
      <c r="B8" s="87" t="s">
        <v>138</v>
      </c>
      <c r="C8" s="87" t="s">
        <v>59</v>
      </c>
      <c r="D8" s="86" t="s">
        <v>54</v>
      </c>
    </row>
    <row r="9" spans="1:4" ht="20.100000000000001" customHeight="1" x14ac:dyDescent="0.2">
      <c r="A9" s="269"/>
      <c r="B9" s="270"/>
      <c r="C9" s="270"/>
      <c r="D9" s="271"/>
    </row>
    <row r="10" spans="1:4" ht="20.100000000000001" customHeight="1" x14ac:dyDescent="0.2">
      <c r="A10" s="269"/>
      <c r="B10" s="270"/>
      <c r="C10" s="270"/>
      <c r="D10" s="271"/>
    </row>
    <row r="11" spans="1:4" ht="20.100000000000001" customHeight="1" x14ac:dyDescent="0.2">
      <c r="A11" s="269"/>
      <c r="B11" s="270"/>
      <c r="C11" s="270"/>
      <c r="D11" s="271"/>
    </row>
    <row r="12" spans="1:4" ht="20.100000000000001" customHeight="1" x14ac:dyDescent="0.2">
      <c r="A12" s="269"/>
      <c r="B12" s="270"/>
      <c r="C12" s="270"/>
      <c r="D12" s="272"/>
    </row>
    <row r="13" spans="1:4" s="49" customFormat="1" ht="24.95" customHeight="1" x14ac:dyDescent="0.2">
      <c r="A13" s="379" t="s">
        <v>264</v>
      </c>
      <c r="B13" s="379"/>
      <c r="C13" s="379"/>
      <c r="D13" s="273">
        <f>SUM(D8:D12)</f>
        <v>0</v>
      </c>
    </row>
    <row r="14" spans="1:4" s="49" customFormat="1" ht="24.95" customHeight="1" x14ac:dyDescent="0.2">
      <c r="A14" s="380" t="s">
        <v>289</v>
      </c>
      <c r="B14" s="380"/>
      <c r="C14" s="380"/>
      <c r="D14" s="295">
        <v>0</v>
      </c>
    </row>
    <row r="15" spans="1:4" ht="18" customHeight="1" x14ac:dyDescent="0.25">
      <c r="A15" s="89"/>
      <c r="B15" s="90"/>
      <c r="C15" s="90"/>
      <c r="D15" s="91"/>
    </row>
    <row r="16" spans="1:4" ht="18" customHeight="1" x14ac:dyDescent="0.25">
      <c r="A16" s="89"/>
      <c r="B16" s="90"/>
      <c r="C16" s="90"/>
      <c r="D16" s="91"/>
    </row>
    <row r="17" spans="1:4" s="49" customFormat="1" ht="24.95" customHeight="1" x14ac:dyDescent="0.2">
      <c r="A17" s="371" t="s">
        <v>240</v>
      </c>
      <c r="B17" s="371"/>
      <c r="C17" s="371"/>
      <c r="D17" s="371"/>
    </row>
    <row r="18" spans="1:4" s="22" customFormat="1" ht="14.1" customHeight="1" x14ac:dyDescent="0.2">
      <c r="A18" s="244"/>
      <c r="B18" s="244"/>
      <c r="C18" s="244"/>
      <c r="D18" s="244"/>
    </row>
    <row r="19" spans="1:4" ht="24.95" customHeight="1" x14ac:dyDescent="0.2">
      <c r="A19" s="86" t="s">
        <v>140</v>
      </c>
      <c r="B19" s="87" t="s">
        <v>138</v>
      </c>
      <c r="C19" s="87" t="s">
        <v>59</v>
      </c>
      <c r="D19" s="86" t="s">
        <v>54</v>
      </c>
    </row>
    <row r="20" spans="1:4" ht="20.100000000000001" customHeight="1" x14ac:dyDescent="0.2">
      <c r="A20" s="269" t="s">
        <v>308</v>
      </c>
      <c r="B20" s="270" t="s">
        <v>306</v>
      </c>
      <c r="C20" s="270" t="s">
        <v>307</v>
      </c>
      <c r="D20" s="271">
        <v>7125.66</v>
      </c>
    </row>
    <row r="21" spans="1:4" ht="20.100000000000001" customHeight="1" x14ac:dyDescent="0.2">
      <c r="A21" s="269" t="s">
        <v>311</v>
      </c>
      <c r="B21" s="270" t="s">
        <v>309</v>
      </c>
      <c r="C21" s="270" t="s">
        <v>310</v>
      </c>
      <c r="D21" s="271">
        <v>20</v>
      </c>
    </row>
    <row r="22" spans="1:4" ht="20.100000000000001" customHeight="1" x14ac:dyDescent="0.2">
      <c r="A22" s="269" t="s">
        <v>313</v>
      </c>
      <c r="B22" s="270" t="s">
        <v>306</v>
      </c>
      <c r="C22" s="270" t="s">
        <v>312</v>
      </c>
      <c r="D22" s="271">
        <v>724.34</v>
      </c>
    </row>
    <row r="23" spans="1:4" ht="20.100000000000001" customHeight="1" x14ac:dyDescent="0.2">
      <c r="A23" s="269"/>
      <c r="B23" s="270"/>
      <c r="C23" s="270"/>
      <c r="D23" s="271"/>
    </row>
    <row r="24" spans="1:4" ht="15" x14ac:dyDescent="0.2">
      <c r="A24" s="269"/>
      <c r="B24" s="307"/>
      <c r="C24" s="270"/>
      <c r="D24" s="271"/>
    </row>
    <row r="25" spans="1:4" ht="20.100000000000001" customHeight="1" x14ac:dyDescent="0.2">
      <c r="A25" s="269"/>
      <c r="B25" s="270"/>
      <c r="C25" s="270"/>
      <c r="D25" s="271"/>
    </row>
    <row r="26" spans="1:4" ht="20.100000000000001" customHeight="1" x14ac:dyDescent="0.2">
      <c r="A26" s="269"/>
      <c r="B26" s="270"/>
      <c r="C26" s="270"/>
      <c r="D26" s="271"/>
    </row>
    <row r="27" spans="1:4" ht="20.100000000000001" customHeight="1" x14ac:dyDescent="0.2">
      <c r="A27" s="269"/>
      <c r="B27" s="270" t="s">
        <v>410</v>
      </c>
      <c r="C27" s="270"/>
      <c r="D27" s="271"/>
    </row>
    <row r="28" spans="1:4" ht="20.100000000000001" customHeight="1" x14ac:dyDescent="0.2">
      <c r="A28" s="269"/>
      <c r="B28" s="270"/>
      <c r="C28" s="270"/>
      <c r="D28" s="271"/>
    </row>
    <row r="29" spans="1:4" ht="20.100000000000001" customHeight="1" x14ac:dyDescent="0.2">
      <c r="A29" s="269"/>
      <c r="B29" s="270"/>
      <c r="C29" s="270"/>
      <c r="D29" s="271"/>
    </row>
    <row r="30" spans="1:4" ht="20.100000000000001" customHeight="1" x14ac:dyDescent="0.2">
      <c r="A30" s="269"/>
      <c r="B30" s="270"/>
      <c r="C30" s="270"/>
      <c r="D30" s="271"/>
    </row>
    <row r="31" spans="1:4" ht="20.100000000000001" customHeight="1" x14ac:dyDescent="0.2">
      <c r="A31" s="269"/>
      <c r="B31" s="270"/>
      <c r="C31" s="270"/>
      <c r="D31" s="272"/>
    </row>
    <row r="32" spans="1:4" s="49" customFormat="1" ht="24.95" customHeight="1" x14ac:dyDescent="0.2">
      <c r="A32" s="379" t="s">
        <v>264</v>
      </c>
      <c r="B32" s="379"/>
      <c r="C32" s="379"/>
      <c r="D32" s="273">
        <f>SUM(D19:D31)</f>
        <v>7870</v>
      </c>
    </row>
    <row r="33" spans="1:4" s="49" customFormat="1" ht="24.95" customHeight="1" x14ac:dyDescent="0.2">
      <c r="A33" s="380" t="s">
        <v>289</v>
      </c>
      <c r="B33" s="380"/>
      <c r="C33" s="380"/>
      <c r="D33" s="295">
        <v>7870</v>
      </c>
    </row>
    <row r="34" spans="1:4" ht="18" customHeight="1" x14ac:dyDescent="0.25">
      <c r="A34" s="89"/>
      <c r="B34" s="90"/>
      <c r="C34" s="90"/>
      <c r="D34" s="91"/>
    </row>
    <row r="35" spans="1:4" ht="18" customHeight="1" x14ac:dyDescent="0.25">
      <c r="A35" s="89"/>
      <c r="B35" s="90"/>
      <c r="C35" s="90"/>
      <c r="D35" s="91"/>
    </row>
    <row r="36" spans="1:4" s="49" customFormat="1" ht="24.95" customHeight="1" x14ac:dyDescent="0.2">
      <c r="A36" s="371" t="s">
        <v>267</v>
      </c>
      <c r="B36" s="371"/>
      <c r="C36" s="371"/>
      <c r="D36" s="371"/>
    </row>
    <row r="37" spans="1:4" s="49" customFormat="1" ht="15" customHeight="1" x14ac:dyDescent="0.2">
      <c r="A37" s="381" t="s">
        <v>268</v>
      </c>
      <c r="B37" s="381"/>
      <c r="C37" s="381"/>
      <c r="D37" s="381"/>
    </row>
    <row r="38" spans="1:4" s="22" customFormat="1" ht="13.5" customHeight="1" x14ac:dyDescent="0.2">
      <c r="A38" s="244"/>
      <c r="B38" s="244"/>
      <c r="C38" s="244"/>
      <c r="D38" s="244"/>
    </row>
    <row r="39" spans="1:4" ht="24.75" customHeight="1" x14ac:dyDescent="0.2">
      <c r="A39" s="86" t="s">
        <v>140</v>
      </c>
      <c r="B39" s="87" t="s">
        <v>138</v>
      </c>
      <c r="C39" s="87" t="s">
        <v>59</v>
      </c>
      <c r="D39" s="86" t="s">
        <v>54</v>
      </c>
    </row>
    <row r="40" spans="1:4" ht="20.100000000000001" customHeight="1" x14ac:dyDescent="0.2">
      <c r="A40" s="269"/>
      <c r="B40" s="270"/>
      <c r="C40" s="270"/>
      <c r="D40" s="271"/>
    </row>
    <row r="41" spans="1:4" ht="20.100000000000001" customHeight="1" x14ac:dyDescent="0.2">
      <c r="A41" s="269"/>
      <c r="B41" s="270"/>
      <c r="C41" s="270"/>
      <c r="D41" s="271"/>
    </row>
    <row r="42" spans="1:4" ht="20.100000000000001" customHeight="1" x14ac:dyDescent="0.2">
      <c r="A42" s="269"/>
      <c r="B42" s="270"/>
      <c r="C42" s="270"/>
      <c r="D42" s="271"/>
    </row>
    <row r="43" spans="1:4" ht="20.100000000000001" customHeight="1" x14ac:dyDescent="0.2">
      <c r="A43" s="269"/>
      <c r="B43" s="270"/>
      <c r="C43" s="270"/>
      <c r="D43" s="272"/>
    </row>
    <row r="44" spans="1:4" s="49" customFormat="1" ht="24.95" customHeight="1" x14ac:dyDescent="0.2">
      <c r="A44" s="379" t="s">
        <v>264</v>
      </c>
      <c r="B44" s="379"/>
      <c r="C44" s="379"/>
      <c r="D44" s="273">
        <f>SUM(D39:D43)</f>
        <v>0</v>
      </c>
    </row>
    <row r="45" spans="1:4" s="49" customFormat="1" ht="24.95" customHeight="1" x14ac:dyDescent="0.2">
      <c r="A45" s="380" t="s">
        <v>289</v>
      </c>
      <c r="B45" s="380"/>
      <c r="C45" s="380"/>
      <c r="D45" s="295">
        <v>0</v>
      </c>
    </row>
  </sheetData>
  <sheetProtection password="C96D" sheet="1" objects="1" scenarios="1" formatCells="0" formatColumns="0" formatRows="0" insertColumns="0" insertRows="0"/>
  <mergeCells count="13">
    <mergeCell ref="A36:D36"/>
    <mergeCell ref="A14:C14"/>
    <mergeCell ref="A33:C33"/>
    <mergeCell ref="A45:C45"/>
    <mergeCell ref="A37:D37"/>
    <mergeCell ref="A44:C44"/>
    <mergeCell ref="A32:C32"/>
    <mergeCell ref="A1:D1"/>
    <mergeCell ref="A4:D4"/>
    <mergeCell ref="A3:D3"/>
    <mergeCell ref="A6:D6"/>
    <mergeCell ref="A17:D17"/>
    <mergeCell ref="A13:C13"/>
  </mergeCells>
  <conditionalFormatting sqref="A1">
    <cfRule type="cellIs" dxfId="7"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horizontalDpi="4294967295" verticalDpi="4294967295" r:id="rId1"/>
  <headerFooter>
    <oddHeader>&amp;L&amp;"-,Regular"&amp;D&amp;R&amp;"-,Regular"2018 Annual Financial Return</oddHeader>
    <oddFooter>&amp;R&amp;"-,Regular"Page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topLeftCell="A37" zoomScaleNormal="100" zoomScaleSheetLayoutView="100" workbookViewId="0">
      <selection activeCell="G17" sqref="G17"/>
    </sheetView>
  </sheetViews>
  <sheetFormatPr defaultRowHeight="12.75" x14ac:dyDescent="0.2"/>
  <cols>
    <col min="1" max="1" width="18.83203125" style="19" customWidth="1"/>
    <col min="2" max="2" width="44.83203125" style="19" customWidth="1"/>
    <col min="3" max="3" width="54.83203125" style="19" customWidth="1"/>
    <col min="4" max="4" width="20.83203125" style="19" customWidth="1"/>
    <col min="5" max="16384" width="9.33203125" style="19"/>
  </cols>
  <sheetData>
    <row r="1" spans="1:4" ht="35.1" customHeight="1" thickBot="1" x14ac:dyDescent="0.25">
      <c r="A1" s="353" t="str">
        <f>'Cover Sheet'!B4</f>
        <v>PARISH NAME</v>
      </c>
      <c r="B1" s="354"/>
      <c r="C1" s="354"/>
      <c r="D1" s="355"/>
    </row>
    <row r="2" spans="1:4" s="38" customFormat="1" ht="24.95" customHeight="1" x14ac:dyDescent="0.35">
      <c r="A2" s="85"/>
      <c r="B2" s="85"/>
      <c r="C2" s="21"/>
      <c r="D2" s="21"/>
    </row>
    <row r="3" spans="1:4" s="22" customFormat="1" ht="24.95" customHeight="1" x14ac:dyDescent="0.2">
      <c r="A3" s="349" t="s">
        <v>274</v>
      </c>
      <c r="B3" s="378"/>
      <c r="C3" s="378"/>
      <c r="D3" s="378"/>
    </row>
    <row r="4" spans="1:4" s="22" customFormat="1" ht="110.1" customHeight="1" x14ac:dyDescent="0.2">
      <c r="A4" s="356" t="s">
        <v>285</v>
      </c>
      <c r="B4" s="356"/>
      <c r="C4" s="356"/>
      <c r="D4" s="356"/>
    </row>
    <row r="5" spans="1:4" s="22" customFormat="1" ht="24.95" customHeight="1" x14ac:dyDescent="0.2">
      <c r="A5" s="244"/>
      <c r="B5" s="244"/>
      <c r="C5" s="244"/>
      <c r="D5" s="244"/>
    </row>
    <row r="6" spans="1:4" s="49" customFormat="1" ht="24.95" customHeight="1" x14ac:dyDescent="0.2">
      <c r="A6" s="371" t="s">
        <v>241</v>
      </c>
      <c r="B6" s="371"/>
      <c r="C6" s="371"/>
      <c r="D6" s="371"/>
    </row>
    <row r="7" spans="1:4" s="22" customFormat="1" ht="14.1" customHeight="1" x14ac:dyDescent="0.2">
      <c r="A7" s="244"/>
      <c r="B7" s="244"/>
      <c r="C7" s="244"/>
      <c r="D7" s="244"/>
    </row>
    <row r="8" spans="1:4" ht="24.95" customHeight="1" x14ac:dyDescent="0.2">
      <c r="A8" s="86" t="s">
        <v>140</v>
      </c>
      <c r="B8" s="87" t="s">
        <v>139</v>
      </c>
      <c r="C8" s="87" t="s">
        <v>59</v>
      </c>
      <c r="D8" s="86" t="s">
        <v>54</v>
      </c>
    </row>
    <row r="9" spans="1:4" ht="60" x14ac:dyDescent="0.2">
      <c r="A9" s="306" t="s">
        <v>436</v>
      </c>
      <c r="B9" s="307" t="s">
        <v>443</v>
      </c>
      <c r="C9" s="307" t="s">
        <v>442</v>
      </c>
      <c r="D9" s="271">
        <v>11633.4</v>
      </c>
    </row>
    <row r="10" spans="1:4" ht="30" x14ac:dyDescent="0.2">
      <c r="A10" s="269" t="s">
        <v>449</v>
      </c>
      <c r="B10" s="270" t="s">
        <v>315</v>
      </c>
      <c r="C10" s="307" t="s">
        <v>446</v>
      </c>
      <c r="D10" s="271">
        <v>5000</v>
      </c>
    </row>
    <row r="11" spans="1:4" ht="60" x14ac:dyDescent="0.2">
      <c r="A11" s="269" t="s">
        <v>316</v>
      </c>
      <c r="B11" s="270" t="s">
        <v>444</v>
      </c>
      <c r="C11" s="307" t="s">
        <v>445</v>
      </c>
      <c r="D11" s="271">
        <v>650</v>
      </c>
    </row>
    <row r="12" spans="1:4" ht="15" x14ac:dyDescent="0.2">
      <c r="A12" s="269"/>
      <c r="B12" s="270"/>
      <c r="C12" s="307"/>
      <c r="D12" s="308"/>
    </row>
    <row r="13" spans="1:4" ht="15" x14ac:dyDescent="0.2">
      <c r="A13" s="269"/>
      <c r="B13" s="270"/>
      <c r="C13" s="307"/>
      <c r="D13" s="308"/>
    </row>
    <row r="14" spans="1:4" ht="20.100000000000001" customHeight="1" x14ac:dyDescent="0.2">
      <c r="A14" s="269"/>
      <c r="B14" s="270"/>
      <c r="C14" s="270"/>
      <c r="D14" s="308"/>
    </row>
    <row r="15" spans="1:4" ht="20.100000000000001" customHeight="1" x14ac:dyDescent="0.2">
      <c r="A15" s="269"/>
      <c r="B15" s="270"/>
      <c r="C15" s="270"/>
      <c r="D15" s="308"/>
    </row>
    <row r="16" spans="1:4" ht="20.100000000000001" customHeight="1" x14ac:dyDescent="0.2">
      <c r="A16" s="269"/>
      <c r="B16" s="270"/>
      <c r="C16" s="270"/>
      <c r="D16" s="271"/>
    </row>
    <row r="17" spans="1:4" ht="20.100000000000001" customHeight="1" x14ac:dyDescent="0.2">
      <c r="A17" s="269"/>
      <c r="B17" s="270"/>
      <c r="C17" s="270"/>
      <c r="D17" s="271"/>
    </row>
    <row r="18" spans="1:4" ht="20.100000000000001" customHeight="1" x14ac:dyDescent="0.2">
      <c r="A18" s="269"/>
      <c r="B18" s="270"/>
      <c r="C18" s="270"/>
      <c r="D18" s="271"/>
    </row>
    <row r="19" spans="1:4" ht="20.100000000000001" customHeight="1" x14ac:dyDescent="0.2">
      <c r="A19" s="269"/>
      <c r="B19" s="270"/>
      <c r="C19" s="270"/>
      <c r="D19" s="271"/>
    </row>
    <row r="20" spans="1:4" ht="20.100000000000001" customHeight="1" x14ac:dyDescent="0.2">
      <c r="A20" s="269"/>
      <c r="B20" s="270"/>
      <c r="C20" s="270"/>
      <c r="D20" s="271"/>
    </row>
    <row r="21" spans="1:4" ht="20.100000000000001" customHeight="1" x14ac:dyDescent="0.2">
      <c r="A21" s="269"/>
      <c r="B21" s="270"/>
      <c r="C21" s="270"/>
      <c r="D21" s="271"/>
    </row>
    <row r="22" spans="1:4" ht="20.100000000000001" customHeight="1" x14ac:dyDescent="0.2">
      <c r="A22" s="269"/>
      <c r="B22" s="270"/>
      <c r="C22" s="270"/>
      <c r="D22" s="271"/>
    </row>
    <row r="23" spans="1:4" ht="20.100000000000001" customHeight="1" x14ac:dyDescent="0.2">
      <c r="A23" s="269"/>
      <c r="B23" s="270"/>
      <c r="C23" s="270"/>
      <c r="D23" s="271"/>
    </row>
    <row r="24" spans="1:4" ht="20.100000000000001" customHeight="1" x14ac:dyDescent="0.2">
      <c r="A24" s="269"/>
      <c r="B24" s="270"/>
      <c r="C24" s="270"/>
      <c r="D24" s="271"/>
    </row>
    <row r="25" spans="1:4" ht="20.100000000000001" customHeight="1" x14ac:dyDescent="0.2">
      <c r="A25" s="269"/>
      <c r="B25" s="270"/>
      <c r="C25" s="270"/>
      <c r="D25" s="271"/>
    </row>
    <row r="26" spans="1:4" s="49" customFormat="1" ht="24.95" customHeight="1" x14ac:dyDescent="0.2">
      <c r="A26" s="379" t="s">
        <v>264</v>
      </c>
      <c r="B26" s="379"/>
      <c r="C26" s="379"/>
      <c r="D26" s="273">
        <f>SUM(D8:D25)</f>
        <v>17283.400000000001</v>
      </c>
    </row>
    <row r="27" spans="1:4" s="49" customFormat="1" ht="24.95" customHeight="1" x14ac:dyDescent="0.2">
      <c r="A27" s="380" t="s">
        <v>289</v>
      </c>
      <c r="B27" s="380"/>
      <c r="C27" s="380"/>
      <c r="D27" s="295">
        <v>17283.400000000001</v>
      </c>
    </row>
    <row r="28" spans="1:4" ht="18" customHeight="1" x14ac:dyDescent="0.25">
      <c r="A28" s="89"/>
      <c r="B28" s="90"/>
      <c r="C28" s="90"/>
      <c r="D28" s="91"/>
    </row>
    <row r="29" spans="1:4" ht="18" customHeight="1" x14ac:dyDescent="0.25">
      <c r="A29" s="89"/>
      <c r="B29" s="90"/>
      <c r="C29" s="90"/>
      <c r="D29" s="91"/>
    </row>
    <row r="30" spans="1:4" s="49" customFormat="1" ht="24.95" customHeight="1" x14ac:dyDescent="0.2">
      <c r="A30" s="371" t="s">
        <v>269</v>
      </c>
      <c r="B30" s="371"/>
      <c r="C30" s="371"/>
      <c r="D30" s="371"/>
    </row>
    <row r="31" spans="1:4" s="49" customFormat="1" ht="15" customHeight="1" x14ac:dyDescent="0.2">
      <c r="A31" s="381" t="s">
        <v>268</v>
      </c>
      <c r="B31" s="381"/>
      <c r="C31" s="381"/>
      <c r="D31" s="381"/>
    </row>
    <row r="32" spans="1:4" s="22" customFormat="1" ht="14.1" customHeight="1" x14ac:dyDescent="0.2">
      <c r="A32" s="244"/>
      <c r="B32" s="244"/>
      <c r="C32" s="244"/>
      <c r="D32" s="244"/>
    </row>
    <row r="33" spans="1:4" ht="24.95" customHeight="1" x14ac:dyDescent="0.2">
      <c r="A33" s="86" t="s">
        <v>140</v>
      </c>
      <c r="B33" s="87" t="s">
        <v>139</v>
      </c>
      <c r="C33" s="87" t="s">
        <v>59</v>
      </c>
      <c r="D33" s="88" t="s">
        <v>54</v>
      </c>
    </row>
    <row r="34" spans="1:4" ht="20.100000000000001" customHeight="1" x14ac:dyDescent="0.2">
      <c r="A34" s="269" t="s">
        <v>448</v>
      </c>
      <c r="B34" s="270" t="s">
        <v>301</v>
      </c>
      <c r="C34" s="270" t="s">
        <v>447</v>
      </c>
      <c r="D34" s="271">
        <v>4</v>
      </c>
    </row>
    <row r="35" spans="1:4" ht="20.100000000000001" customHeight="1" x14ac:dyDescent="0.2">
      <c r="A35" s="269"/>
      <c r="B35" s="270"/>
      <c r="C35" s="270"/>
      <c r="D35" s="271"/>
    </row>
    <row r="36" spans="1:4" ht="20.100000000000001" customHeight="1" x14ac:dyDescent="0.2">
      <c r="A36" s="269"/>
      <c r="B36" s="270"/>
      <c r="C36" s="270"/>
      <c r="D36" s="271"/>
    </row>
    <row r="37" spans="1:4" ht="20.100000000000001" customHeight="1" x14ac:dyDescent="0.2">
      <c r="A37" s="269"/>
      <c r="B37" s="270"/>
      <c r="C37" s="270"/>
      <c r="D37" s="271"/>
    </row>
    <row r="38" spans="1:4" s="49" customFormat="1" ht="24.95" customHeight="1" x14ac:dyDescent="0.2">
      <c r="A38" s="379" t="s">
        <v>264</v>
      </c>
      <c r="B38" s="379"/>
      <c r="C38" s="379"/>
      <c r="D38" s="273">
        <f>SUM(D33:D37)</f>
        <v>4</v>
      </c>
    </row>
    <row r="39" spans="1:4" s="49" customFormat="1" ht="24.95" customHeight="1" x14ac:dyDescent="0.2">
      <c r="A39" s="380" t="s">
        <v>289</v>
      </c>
      <c r="B39" s="380"/>
      <c r="C39" s="380"/>
      <c r="D39" s="295">
        <v>4</v>
      </c>
    </row>
  </sheetData>
  <sheetProtection password="C95D" sheet="1" objects="1" scenarios="1" formatCells="0" formatColumns="0" formatRows="0" insertColumns="0" insertRows="0"/>
  <mergeCells count="10">
    <mergeCell ref="A39:C39"/>
    <mergeCell ref="A6:D6"/>
    <mergeCell ref="A27:C27"/>
    <mergeCell ref="A1:D1"/>
    <mergeCell ref="A3:D3"/>
    <mergeCell ref="A4:D4"/>
    <mergeCell ref="A38:C38"/>
    <mergeCell ref="A26:C26"/>
    <mergeCell ref="A30:D30"/>
    <mergeCell ref="A31:D31"/>
  </mergeCells>
  <conditionalFormatting sqref="A1">
    <cfRule type="cellIs" dxfId="6" priority="1" operator="equal">
      <formula>"PARISH NAME"</formula>
    </cfRule>
  </conditionalFormatting>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&amp;L&amp;"-,Regular"&amp;D&amp;R&amp;"-,Regular"2018 Annual Financial Return</oddHeader>
    <oddFooter>&amp;R&amp;"-,Regular"Page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Cover Sheet</vt:lpstr>
      <vt:lpstr>Glossary</vt:lpstr>
      <vt:lpstr>1 Volunteers</vt:lpstr>
      <vt:lpstr>2 Bank Accounts</vt:lpstr>
      <vt:lpstr>3 Loans</vt:lpstr>
      <vt:lpstr>4 Property</vt:lpstr>
      <vt:lpstr>5 Third Party</vt:lpstr>
      <vt:lpstr>6a Legacies, Donations &amp; Sundry</vt:lpstr>
      <vt:lpstr>6b Grants &amp; Miscellaneous</vt:lpstr>
      <vt:lpstr>7 Assets &amp; PRR</vt:lpstr>
      <vt:lpstr>8 Analytical Review</vt:lpstr>
      <vt:lpstr>9 Year-End Reconciliation</vt:lpstr>
      <vt:lpstr>Provisional Metrics</vt:lpstr>
      <vt:lpstr>Sheet1</vt:lpstr>
      <vt:lpstr>'1 Volunteers'!Print_Area</vt:lpstr>
      <vt:lpstr>'2 Bank Accounts'!Print_Area</vt:lpstr>
      <vt:lpstr>'3 Loans'!Print_Area</vt:lpstr>
      <vt:lpstr>'4 Property'!Print_Area</vt:lpstr>
      <vt:lpstr>'5 Third Party'!Print_Area</vt:lpstr>
      <vt:lpstr>'6a Legacies, Donations &amp; Sundry'!Print_Area</vt:lpstr>
      <vt:lpstr>'6b Grants &amp; Miscellaneous'!Print_Area</vt:lpstr>
      <vt:lpstr>'7 Assets &amp; PRR'!Print_Area</vt:lpstr>
      <vt:lpstr>'8 Analytical Review'!Print_Area</vt:lpstr>
      <vt:lpstr>'9 Year-End Reconciliation'!Print_Area</vt:lpstr>
      <vt:lpstr>'Cover Sheet'!Print_Area</vt:lpstr>
      <vt:lpstr>Glossary!Print_Area</vt:lpstr>
      <vt:lpstr>'Provisional Metrics'!Print_Area</vt:lpstr>
      <vt:lpstr>'6a Legacies, Donations &amp; Sundry'!Print_Titles</vt:lpstr>
      <vt:lpstr>'6b Grants &amp; Miscellaneous'!Print_Titles</vt:lpstr>
      <vt:lpstr>'7 Assets &amp; PRR'!Print_Titles</vt:lpstr>
      <vt:lpstr>'8 Analytical Review'!Print_Titles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Smy</dc:creator>
  <cp:lastModifiedBy>Judy</cp:lastModifiedBy>
  <cp:lastPrinted>2019-01-28T11:53:17Z</cp:lastPrinted>
  <dcterms:created xsi:type="dcterms:W3CDTF">2014-12-22T11:16:06Z</dcterms:created>
  <dcterms:modified xsi:type="dcterms:W3CDTF">2019-10-07T10:02:33Z</dcterms:modified>
</cp:coreProperties>
</file>